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65" yWindow="120" windowWidth="17775" windowHeight="952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Лист1!$A$10:$G$199</definedName>
    <definedName name="_xlnm.Print_Titles" localSheetId="0">Лист1!$9:$10</definedName>
  </definedNames>
  <calcPr calcId="145621" refMode="R1C1"/>
</workbook>
</file>

<file path=xl/calcChain.xml><?xml version="1.0" encoding="utf-8"?>
<calcChain xmlns="http://schemas.openxmlformats.org/spreadsheetml/2006/main">
  <c r="H186" i="1" l="1"/>
  <c r="H68" i="1"/>
  <c r="H50" i="1"/>
  <c r="H28" i="1"/>
  <c r="H25" i="1"/>
  <c r="H21" i="1"/>
  <c r="H17" i="1"/>
  <c r="H15" i="1" l="1"/>
  <c r="H116" i="1" l="1"/>
  <c r="H129" i="1" l="1"/>
  <c r="H196" i="1" l="1"/>
  <c r="H195" i="1" s="1"/>
  <c r="H194" i="1" s="1"/>
  <c r="H193" i="1" s="1"/>
  <c r="H190" i="1"/>
  <c r="H189" i="1" s="1"/>
  <c r="H188" i="1" s="1"/>
  <c r="H185" i="1"/>
  <c r="H184" i="1" s="1"/>
  <c r="H183" i="1" s="1"/>
  <c r="H180" i="1"/>
  <c r="H178" i="1"/>
  <c r="H172" i="1" s="1"/>
  <c r="H169" i="1"/>
  <c r="H167" i="1"/>
  <c r="H165" i="1"/>
  <c r="H159" i="1"/>
  <c r="H158" i="1" s="1"/>
  <c r="H157" i="1" s="1"/>
  <c r="H156" i="1" s="1"/>
  <c r="H154" i="1"/>
  <c r="H152" i="1"/>
  <c r="H149" i="1"/>
  <c r="H147" i="1"/>
  <c r="H143" i="1"/>
  <c r="H142" i="1" s="1"/>
  <c r="H141" i="1" s="1"/>
  <c r="H137" i="1"/>
  <c r="H136" i="1" s="1"/>
  <c r="H134" i="1"/>
  <c r="H133" i="1" s="1"/>
  <c r="H131" i="1"/>
  <c r="H125" i="1"/>
  <c r="H122" i="1"/>
  <c r="H115" i="1"/>
  <c r="H113" i="1"/>
  <c r="H112" i="1" s="1"/>
  <c r="H111" i="1" s="1"/>
  <c r="H107" i="1"/>
  <c r="H105" i="1"/>
  <c r="H101" i="1"/>
  <c r="H99" i="1"/>
  <c r="H97" i="1"/>
  <c r="H93" i="1"/>
  <c r="H91" i="1"/>
  <c r="H89" i="1"/>
  <c r="H86" i="1"/>
  <c r="H84" i="1"/>
  <c r="H82" i="1"/>
  <c r="H76" i="1"/>
  <c r="H74" i="1"/>
  <c r="H72" i="1"/>
  <c r="H67" i="1"/>
  <c r="H66" i="1" s="1"/>
  <c r="H65" i="1" s="1"/>
  <c r="H64" i="1" s="1"/>
  <c r="H62" i="1"/>
  <c r="H60" i="1"/>
  <c r="H58" i="1"/>
  <c r="H56" i="1"/>
  <c r="H53" i="1"/>
  <c r="H52" i="1"/>
  <c r="H51" i="1" s="1"/>
  <c r="H49" i="1"/>
  <c r="H47" i="1"/>
  <c r="H45" i="1"/>
  <c r="H43" i="1"/>
  <c r="H39" i="1"/>
  <c r="H38" i="1" s="1"/>
  <c r="H36" i="1"/>
  <c r="H35" i="1" s="1"/>
  <c r="H34" i="1" s="1"/>
  <c r="H32" i="1"/>
  <c r="H29" i="1"/>
  <c r="H27" i="1"/>
  <c r="H24" i="1"/>
  <c r="H23" i="1" s="1"/>
  <c r="H20" i="1"/>
  <c r="H16" i="1"/>
  <c r="H14" i="1"/>
  <c r="H182" i="1" l="1"/>
  <c r="H96" i="1"/>
  <c r="H81" i="1"/>
  <c r="H80" i="1" s="1"/>
  <c r="H79" i="1" s="1"/>
  <c r="H26" i="1"/>
  <c r="H22" i="1" s="1"/>
  <c r="H13" i="1"/>
  <c r="H12" i="1" s="1"/>
  <c r="H164" i="1"/>
  <c r="H163" i="1" s="1"/>
  <c r="H162" i="1" s="1"/>
  <c r="H151" i="1"/>
  <c r="H146" i="1"/>
  <c r="H145" i="1" s="1"/>
  <c r="H140" i="1" s="1"/>
  <c r="H104" i="1"/>
  <c r="H103" i="1" s="1"/>
  <c r="H71" i="1"/>
  <c r="H70" i="1" s="1"/>
  <c r="H69" i="1" s="1"/>
  <c r="H55" i="1"/>
  <c r="H42" i="1"/>
  <c r="H121" i="1"/>
  <c r="H118" i="1" s="1"/>
  <c r="H110" i="1" s="1"/>
  <c r="G190" i="1"/>
  <c r="G191" i="1"/>
  <c r="G118" i="1"/>
  <c r="G110" i="1"/>
  <c r="G121" i="1"/>
  <c r="G129" i="1"/>
  <c r="H95" i="1" l="1"/>
  <c r="H78" i="1" s="1"/>
  <c r="H109" i="1"/>
  <c r="H41" i="1"/>
  <c r="H11" i="1" s="1"/>
  <c r="G81" i="1"/>
  <c r="H198" i="1" l="1"/>
  <c r="G89" i="1"/>
  <c r="G131" i="1" l="1"/>
  <c r="G93" i="1"/>
  <c r="G178" i="1" l="1"/>
  <c r="G169" i="1"/>
  <c r="G180" i="1"/>
  <c r="G19" i="1" l="1"/>
  <c r="G172" i="1" l="1"/>
  <c r="G167" i="1"/>
  <c r="G101" i="1" l="1"/>
  <c r="G91" i="1"/>
  <c r="G20" i="1"/>
  <c r="G60" i="1" l="1"/>
  <c r="G53" i="1"/>
  <c r="G86" i="1"/>
  <c r="G126" i="1"/>
  <c r="G125" i="1" s="1"/>
  <c r="G29" i="1"/>
  <c r="G52" i="1" l="1"/>
  <c r="G51" i="1" s="1"/>
  <c r="G187" i="1"/>
  <c r="G186" i="1"/>
  <c r="G137" i="1"/>
  <c r="G136" i="1" l="1"/>
  <c r="G185" i="1"/>
  <c r="G122" i="1"/>
  <c r="G143" i="1" l="1"/>
  <c r="G113" i="1"/>
  <c r="G112" i="1" s="1"/>
  <c r="G111" i="1" s="1"/>
  <c r="F39" i="1"/>
  <c r="G196" i="1"/>
  <c r="G195" i="1" s="1"/>
  <c r="G194" i="1" s="1"/>
  <c r="G193" i="1" s="1"/>
  <c r="G189" i="1"/>
  <c r="G188" i="1" s="1"/>
  <c r="G184" i="1"/>
  <c r="G183" i="1" s="1"/>
  <c r="G165" i="1"/>
  <c r="G164" i="1" s="1"/>
  <c r="G159" i="1"/>
  <c r="G158" i="1" s="1"/>
  <c r="G157" i="1" s="1"/>
  <c r="G154" i="1"/>
  <c r="G152" i="1"/>
  <c r="G149" i="1"/>
  <c r="G147" i="1"/>
  <c r="G134" i="1"/>
  <c r="G133" i="1" s="1"/>
  <c r="G107" i="1"/>
  <c r="G105" i="1"/>
  <c r="G99" i="1"/>
  <c r="G97" i="1"/>
  <c r="G82" i="1"/>
  <c r="G84" i="1"/>
  <c r="G96" i="1" l="1"/>
  <c r="G142" i="1"/>
  <c r="G141" i="1" s="1"/>
  <c r="G156" i="1"/>
  <c r="G115" i="1"/>
  <c r="G182" i="1"/>
  <c r="G151" i="1"/>
  <c r="G146" i="1"/>
  <c r="G104" i="1"/>
  <c r="G76" i="1"/>
  <c r="G74" i="1"/>
  <c r="G72" i="1"/>
  <c r="G67" i="1"/>
  <c r="G62" i="1"/>
  <c r="G58" i="1"/>
  <c r="G56" i="1"/>
  <c r="G49" i="1"/>
  <c r="G45" i="1"/>
  <c r="G43" i="1"/>
  <c r="G39" i="1"/>
  <c r="G38" i="1" s="1"/>
  <c r="G36" i="1"/>
  <c r="G47" i="1"/>
  <c r="G32" i="1"/>
  <c r="G27" i="1"/>
  <c r="G24" i="1"/>
  <c r="G16" i="1"/>
  <c r="G14" i="1"/>
  <c r="G26" i="1" l="1"/>
  <c r="G13" i="1"/>
  <c r="G12" i="1" s="1"/>
  <c r="G145" i="1"/>
  <c r="G140" i="1" s="1"/>
  <c r="G80" i="1"/>
  <c r="G163" i="1"/>
  <c r="G103" i="1"/>
  <c r="G23" i="1"/>
  <c r="G35" i="1"/>
  <c r="G66" i="1"/>
  <c r="G71" i="1"/>
  <c r="G55" i="1"/>
  <c r="G42" i="1"/>
  <c r="G41" i="1" l="1"/>
  <c r="G79" i="1"/>
  <c r="G109" i="1"/>
  <c r="G95" i="1"/>
  <c r="G162" i="1"/>
  <c r="G22" i="1"/>
  <c r="G65" i="1"/>
  <c r="G34" i="1"/>
  <c r="G70" i="1"/>
  <c r="G11" i="1" l="1"/>
  <c r="G78" i="1"/>
  <c r="G64" i="1"/>
  <c r="G69" i="1"/>
  <c r="G198" i="1" l="1"/>
</calcChain>
</file>

<file path=xl/sharedStrings.xml><?xml version="1.0" encoding="utf-8"?>
<sst xmlns="http://schemas.openxmlformats.org/spreadsheetml/2006/main" count="531" uniqueCount="151">
  <si>
    <t>наименование</t>
  </si>
  <si>
    <t>Рз</t>
  </si>
  <si>
    <t>ПР</t>
  </si>
  <si>
    <t>ЦСР</t>
  </si>
  <si>
    <t>ВР</t>
  </si>
  <si>
    <t xml:space="preserve"> Сумма (тыс. руб.) 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</si>
  <si>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</si>
  <si>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</si>
  <si>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на обеспечение функций органов местного самоуправления</t>
  </si>
  <si>
    <t>Непрограммные расходы. Расходы на выплаты по оплате труда работников органов местного самоуправления в рамках обеспечения деятельности главы МО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</si>
  <si>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</si>
  <si>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функций органов местного самоуправления. Совет депутатов</t>
  </si>
  <si>
    <t>Иные выплаты персоналу государственных (муниципальных) органов, за исключением фонда оплаты труда</t>
  </si>
  <si>
    <t>122 </t>
  </si>
  <si>
    <t>Закупка товаров, работ, услуг в сфере информационно-коммуникационных технологий</t>
  </si>
  <si>
    <t>Прочая закупка товаров, работ и услуг для обеспечения государственных (муниципальных) нужд</t>
  </si>
  <si>
    <t>Расходы на обеспечение функций органов местного самоуправления – глава администрации</t>
  </si>
  <si>
    <t>Расходы на выплаты по оплате туда работников органов местного самоуправления в рамках обеспечения деятельности главы администрации МО</t>
  </si>
  <si>
    <t>Фонд оплаты труда государственных (муниципальных) органов и взносы по обязательному социальному страхованию</t>
  </si>
  <si>
    <t>Расходы на обеспечение функций органов местного самоуправления - администрации</t>
  </si>
  <si>
    <t>Расходы на выплаты по оплате труда работников органов местного самоуправления в рамках обеспечение деятельности администрации местного самоуправления муниципального образования</t>
  </si>
  <si>
    <t>Расходы на обеспечение функций органов местного самоуправления в рамках обеспечение деятельности администрации  муниципального образования</t>
  </si>
  <si>
    <t>Межбюджетные трансферты бюджетам муниципальных районов из бюджетов поселений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</si>
  <si>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Иные межбюджетные трансферты</t>
  </si>
  <si>
    <t>Расходы на выполнение передаваемых полномочий Ленинградской области в сфере административных правоотношений</t>
  </si>
  <si>
    <t>Обеспечение проведения выборов и референдумов</t>
  </si>
  <si>
    <t>Обеспечение проведения выборов</t>
  </si>
  <si>
    <t>Проведение выборов в представительные органы МО</t>
  </si>
  <si>
    <t>Резервные фонды</t>
  </si>
  <si>
    <t>Резервный фонд администрации муниципального образования  в рамках непрограммных расходов органов местного самоуправления муниципального образования "Кузьмоловское городское поселение" Всеволожского муниципального района Ленинградской области</t>
  </si>
  <si>
    <t>Резервные средства</t>
  </si>
  <si>
    <t>Другие общегосударственные вопросы</t>
  </si>
  <si>
    <t>Другие общегосударственные расходы</t>
  </si>
  <si>
    <t>Выполнение других обязательств государства в части закупок прочих товаров, работ и услуг для муниципальных нужд</t>
  </si>
  <si>
    <t>Выполнение других обязательств государства по закупкам товаров, работ и услуг в сфере информационно-коммуникационных технологий</t>
  </si>
  <si>
    <t>Выполнение других обязательств государства в части иных выплат персоналу государственных (муниципальных) органов, за исключением фонда оплаты труда</t>
  </si>
  <si>
    <t>Муниципальная программа  "Управление имуществом и земельными отношениями на территории МО Кузьмоловское городское поселение Всеволожского муниципального района Ленинградской области в  2015 году"</t>
  </si>
  <si>
    <t>Содержание имущества казны</t>
  </si>
  <si>
    <t>Муниципальная программа «Социальное развитие МО Кузьмоловское городское поселение на 2015 год»</t>
  </si>
  <si>
    <t>Организация работы с людьми пожилого возраста</t>
  </si>
  <si>
    <t>Проведение общегосударственных праздников на территории</t>
  </si>
  <si>
    <t>Организация работы с людьми с ограниченными возможностями</t>
  </si>
  <si>
    <t>Мобилизационная и вневойсковая подготовка</t>
  </si>
  <si>
    <t>Расходы на осуществление первичного воинского учета на территориях, где отсутствуют военные комиссариаты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</si>
  <si>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</si>
  <si>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</si>
  <si>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</si>
  <si>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Муниципальная программа «Пожарная безопасность, безопасность на водных объектах, защита населения от чрезвычайных ситуаций и снижение рисков их возникновения на территории МО Кузьмоловское городское поселение на 2015 год»</t>
  </si>
  <si>
    <t>Мероприятия по защите населения и территорий от чрезвычайных ситуаций</t>
  </si>
  <si>
    <t>Мероприятия по пожарной безопасности</t>
  </si>
  <si>
    <t>Организация мероприятия. Разработка документации по делам ГО И ЧС</t>
  </si>
  <si>
    <t>НАЦИОНАЛЬНАЯ ЭКОНОМИКА</t>
  </si>
  <si>
    <t>Дорожное хозяйство(дорожные фонды)</t>
  </si>
  <si>
    <t>Муниципальная программа "Развитие и ремонт объектов жилищно-коммунального комплекса муниципального образования кузьмоловское городское поселение Всеволожского муниципального района Ленинградской области на 2015 год"</t>
  </si>
  <si>
    <t>Подпрограмма:   Ремонт автомобильных дорог, подъездов к дворовым территориям, пешеходных дорожек, площадок для парковки автомобильного транспорта</t>
  </si>
  <si>
    <t>Капитальный ремонт и ремонт автомобильных дорог общего пользования местного значения, в т.ч. в населенных пунктах</t>
  </si>
  <si>
    <t>Капитальный ремонт и ремонт дворовых территорий многоквартирных домов, проездов к дворовым территориям многоквавртирных домов в населенных пунктах</t>
  </si>
  <si>
    <t>Проектирование и строительство (реконструкция) автомобильных дорог общего пользования местного значения и  искусственных сооружений на них</t>
  </si>
  <si>
    <t>Другие вопросы в области национальной экокномики</t>
  </si>
  <si>
    <t>Муниципальная программа " Управление имущественными и земельными отношениями на территории МО Кузьмоловское городское поселение на 2015 год"</t>
  </si>
  <si>
    <t>Мероприятия в области строительства, архитектуры и градостроительства</t>
  </si>
  <si>
    <t>Мероприятия по землеустройству и землепользованию</t>
  </si>
  <si>
    <t>Муниципальная программа "Развитие и ремонт объектов жилищно-коммунального комплекса муниципального образования  Кузьмоловское городское поселение Всеволожского муниципального района Ленинградской области на 2015 год"</t>
  </si>
  <si>
    <t>Подпрограмма: Проектно - изыскательские работы</t>
  </si>
  <si>
    <t>Проектирование объектов инженерной и транспортной инфраструктуры на земельных участках, предоставленных для ИЖС</t>
  </si>
  <si>
    <t>Разработка проектно-сметной документации комплексного развития земельного участка, расположенного на территории дер. Куялово Всеволожского района Ленинградской области</t>
  </si>
  <si>
    <t>ЖИЛИЩНО-КОММУНАЛЬНОЕ ХОЗЯЙСТВО</t>
  </si>
  <si>
    <t>Коммунальное хозяйство</t>
  </si>
  <si>
    <t>Муниципальная программа «Социальное развитие  МО Кузьмоловское городское поселение на 2015 год»</t>
  </si>
  <si>
    <t>Субсидия на возмещение выпадающих доходов  МКП «Кузьмоловская баня»</t>
  </si>
  <si>
    <t>Субсидии юридическим лицам (кроме некоммерческих организаций), индивидуальным предпринимателям, физическим лицам</t>
  </si>
  <si>
    <t>Подпрограмма:   Ремонт объектов коммунального хозяйства</t>
  </si>
  <si>
    <t>Мероприятия в области коммунального хозяйства по содержанию имущества</t>
  </si>
  <si>
    <t>Подпрограмма: Содержание объектов жилищно - коммунального комплекса</t>
  </si>
  <si>
    <t>Обслуживание объектов ливневой канализации</t>
  </si>
  <si>
    <t>Благоустройство</t>
  </si>
  <si>
    <t>Подпрограмма: Благоустройство</t>
  </si>
  <si>
    <t>Мероприятия по благоустройству городских округов и поселений</t>
  </si>
  <si>
    <t>Проектирование и строительство объектов благоустройства</t>
  </si>
  <si>
    <t>Бюджетные инвестиции в объекты капитального строительства государственной(муниципальной) собственности</t>
  </si>
  <si>
    <t>03 </t>
  </si>
  <si>
    <t>Содержание территорий общего пользования  поселения</t>
  </si>
  <si>
    <t>Обслуживание линий наружного освещения</t>
  </si>
  <si>
    <t>ОБРАЗОВАНИЕ</t>
  </si>
  <si>
    <t>Молодежная политика и оздоровление детей</t>
  </si>
  <si>
    <t>Развитие молодежной политики на территории МО Кузьмоловское ГП</t>
  </si>
  <si>
    <t>Организация трудовых бригад. Иные выплаты персоналу государственных (муниципальных) органов, за исключением фонда оплаты труда</t>
  </si>
  <si>
    <t>244 </t>
  </si>
  <si>
    <t>КУЛЬТУРА,  КИНЕМАТОГРАФИЯ</t>
  </si>
  <si>
    <t>Культура</t>
  </si>
  <si>
    <t xml:space="preserve">Обеспечение деятельности муниципальных казенных учреждениий культуры </t>
  </si>
  <si>
    <t>Фонд оплаты труда казенных учреждений и взносы по обязательному социальному страхованию</t>
  </si>
  <si>
    <t>Иные выплаты персоналу казенных учреждений, за исключением фонда оплаты труда</t>
  </si>
  <si>
    <t>Межбюджетные трансферты бюджетам муниципальных районов из бюджетов поселений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соглашениями. Библиотечный фонд.</t>
  </si>
  <si>
    <t>СОЦИАЛЬНАЯ ПОЛИТИКА</t>
  </si>
  <si>
    <t>Пенсионное обеспечение</t>
  </si>
  <si>
    <t>Пенсионное обеспечение. Доплаты к пенсиям государственных служащих субъектов Российской Федерации и муниципальных служащих</t>
  </si>
  <si>
    <t>Пособия, компенсации, иные социальные выплаты гражданам, кроме   публичных нормативных обязательств</t>
  </si>
  <si>
    <t>Социальное обеспечение населения</t>
  </si>
  <si>
    <t>Оказание социальной помощи жителям МО Кузьмоловское городское поселение</t>
  </si>
  <si>
    <t>ФИЗИЧЕСКАЯ КУЛЬТУРА И СПОРТ</t>
  </si>
  <si>
    <t>Другие вопросы в области физической культуры и спорта</t>
  </si>
  <si>
    <t>Развитие физкультуры и спорта на территории МО Кузьмоловское ГП</t>
  </si>
  <si>
    <t>ВСЕГО РАСХОДОВ</t>
  </si>
  <si>
    <t>05</t>
  </si>
  <si>
    <t>07</t>
  </si>
  <si>
    <t>08</t>
  </si>
  <si>
    <t>03</t>
  </si>
  <si>
    <t>01</t>
  </si>
  <si>
    <t>00</t>
  </si>
  <si>
    <t>02</t>
  </si>
  <si>
    <t>04</t>
  </si>
  <si>
    <t>09</t>
  </si>
  <si>
    <t>13</t>
  </si>
  <si>
    <t>Закупка товаров, работ, услуг в целях капитального ремонта государственного (муниципального) имущества</t>
  </si>
  <si>
    <t>Мероприятия в области коммунального хозяйства по строительству инженерных сетей</t>
  </si>
  <si>
    <t>Приложение №7</t>
  </si>
  <si>
    <t>РАСПРЕДЕЛЕНИЕ</t>
  </si>
  <si>
    <t>НАЦИОНАЛЬНАЯ ОБОРОНА</t>
  </si>
  <si>
    <t>ЖИЛИЩНОЕ ХОЗЯЙСТВО</t>
  </si>
  <si>
    <t>"Мероприятия в области жилищного хозяйства. Расходы на содержание объектов жилого фонда"</t>
  </si>
  <si>
    <t>Иные пенсии, социальные доплаты к пенсиям</t>
  </si>
  <si>
    <t>Расходы на формирование фонда капитального ремонта</t>
  </si>
  <si>
    <t>Организация работы с людьми пожилого возраста в сфере ИКТ</t>
  </si>
  <si>
    <t>Непрограммные расходы. Содержание аппарата Совета депутатов.</t>
  </si>
  <si>
    <t>Капитальный ремонт и ремонт автомобильных дорог за счет средств дорожного фонда Ленинградской области</t>
  </si>
  <si>
    <t>12</t>
  </si>
  <si>
    <t>Проектирование объектов инженерной и транспортной инфраструктуры на земельных участках,предоставленных для ИЖС</t>
  </si>
  <si>
    <t>МП "Социальное развитие МО "Кузьмоловское ГП". Капитальный ремонт объектов культуры городских поселений ЛО.</t>
  </si>
  <si>
    <t>"МП: "Социальное развитие МО Кузьмоловское ГП". Мероприятия по развитию общественной инфраструктуры"</t>
  </si>
  <si>
    <t>Централизованное обеспечение подведомственных учреждений</t>
  </si>
  <si>
    <t>МП "Социальное развитие МО Кузьмоловское ГП. Обеспечение деятельности муниципальных казенных учреждений. Субсидии на капитальный ремонт объектов культуры городских поселений"</t>
  </si>
  <si>
    <t>Уплата иных платежей</t>
  </si>
  <si>
    <t>Субсидии на решение вопросов местного значения по созданию инженерной и транспортной инфраструктуры на земельных участках</t>
  </si>
  <si>
    <t>МП "Развитие и ремонт объектов ЖКХ "Мероприятия в области коммунального хозяйства по строительству инженерных сетей. Субсидии на софинансирование мероприятий по проектированию объектов инженерной и транспортной инфраструктуры."</t>
  </si>
  <si>
    <t>Бюджетные инвестиции в объекты капитального строительства государственной (муниципальной) собственности</t>
  </si>
  <si>
    <t>Субсидии на мероприятия, направленные на безаварийную работу объектов водоснабжения и водоотведения</t>
  </si>
  <si>
    <t>Закупка товаров, работ, услуг в целях капитального ремонта государственного(муниципального) имущества</t>
  </si>
  <si>
    <t>Субсидии на капитальный ремонт и ремонт дворовых территорий и проездов за счет средств дорожного фонда Ленинградской области</t>
  </si>
  <si>
    <t>Субсидии на реализацию мероприятий по подготовке объектов теплоснабжения к отопительному сезону</t>
  </si>
  <si>
    <t>Приобретение товаров, работ, услуг в пользу граждан в целях их социального обеспечения</t>
  </si>
  <si>
    <t xml:space="preserve">План на 2015 год                      Сумма (тыс. руб.) </t>
  </si>
  <si>
    <t xml:space="preserve">Факт за 6 мес.2015г.                       Сумма (тыс. руб.) </t>
  </si>
  <si>
    <t>бюджетных ассигнований по разделам, подразделам, целевым статьям (муниципальным программам и непрограммным направлениям деятельности), группам(группам и подгруппам) видов расходов бюджета муниципального образования Кузьмоловское городское поселение за 1-ое полугодие 2015 года</t>
  </si>
  <si>
    <t>от  28.07.2015  №252</t>
  </si>
  <si>
    <t>к Постановлению администрации</t>
  </si>
  <si>
    <t xml:space="preserve">    МО Кузьмоловское городское поселение</t>
  </si>
  <si>
    <t>И.О.главы администрации</t>
  </si>
  <si>
    <t>А.С.Кожевников</t>
  </si>
  <si>
    <t xml:space="preserve">Начальник сектора по экономике,
бухгалтерскому учету и отчетности-
-главный бухгалтер
</t>
  </si>
  <si>
    <t>Е.А.Шереметьева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</si>
</sst>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4" fillId="0" borderId="0" xfId="0" applyFont="1" applyFill="1" applyAlignment="1"/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/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 wrapText="1" readingOrder="1"/>
    </xf>
    <xf numFmtId="0" fontId="1" fillId="0" borderId="0" xfId="0" applyFont="1" applyFill="1" applyAlignment="1">
      <alignment horizontal="left" wrapText="1"/>
    </xf>
    <xf numFmtId="49" fontId="1" fillId="0" borderId="0" xfId="0" applyNumberFormat="1" applyFont="1" applyFill="1" applyAlignment="1"/>
    <xf numFmtId="0" fontId="4" fillId="0" borderId="0" xfId="0" applyFont="1" applyFill="1" applyAlignment="1">
      <alignment horizontal="left" wrapText="1"/>
    </xf>
    <xf numFmtId="49" fontId="4" fillId="0" borderId="0" xfId="0" applyNumberFormat="1" applyFont="1" applyFill="1" applyAlignment="1"/>
    <xf numFmtId="0" fontId="1" fillId="0" borderId="0" xfId="0" applyFont="1" applyFill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/>
    <xf numFmtId="164" fontId="4" fillId="0" borderId="1" xfId="0" applyNumberFormat="1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164" fontId="3" fillId="0" borderId="1" xfId="0" applyNumberFormat="1" applyFont="1" applyFill="1" applyBorder="1" applyAlignment="1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49" fontId="4" fillId="0" borderId="0" xfId="0" applyNumberFormat="1" applyFont="1" applyFill="1"/>
    <xf numFmtId="2" fontId="4" fillId="0" borderId="0" xfId="0" applyNumberFormat="1" applyFont="1" applyFill="1"/>
    <xf numFmtId="0" fontId="4" fillId="0" borderId="0" xfId="0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2"/>
  <sheetViews>
    <sheetView tabSelected="1" topLeftCell="A103" zoomScale="80" zoomScaleNormal="80" workbookViewId="0">
      <selection activeCell="L13" sqref="L13"/>
    </sheetView>
  </sheetViews>
  <sheetFormatPr defaultRowHeight="18.75" x14ac:dyDescent="0.3"/>
  <cols>
    <col min="1" max="1" width="94.5703125" style="20" customWidth="1"/>
    <col min="2" max="2" width="6" style="21" customWidth="1"/>
    <col min="3" max="3" width="7.7109375" style="21" customWidth="1"/>
    <col min="4" max="4" width="15" style="1" customWidth="1"/>
    <col min="5" max="5" width="9.140625" style="1" customWidth="1"/>
    <col min="6" max="6" width="25.28515625" style="1" hidden="1" customWidth="1"/>
    <col min="7" max="8" width="24.5703125" style="1" customWidth="1"/>
    <col min="9" max="16384" width="9.140625" style="1"/>
  </cols>
  <sheetData>
    <row r="1" spans="1:8" x14ac:dyDescent="0.3">
      <c r="C1" s="1"/>
      <c r="H1" s="1" t="s">
        <v>116</v>
      </c>
    </row>
    <row r="2" spans="1:8" x14ac:dyDescent="0.3">
      <c r="C2" s="1"/>
      <c r="G2" s="33" t="s">
        <v>145</v>
      </c>
      <c r="H2" s="33"/>
    </row>
    <row r="3" spans="1:8" x14ac:dyDescent="0.3">
      <c r="C3" s="1"/>
      <c r="G3" s="1" t="s">
        <v>146</v>
      </c>
      <c r="H3" s="2"/>
    </row>
    <row r="4" spans="1:8" x14ac:dyDescent="0.3">
      <c r="C4" s="1"/>
      <c r="H4" s="1" t="s">
        <v>144</v>
      </c>
    </row>
    <row r="5" spans="1:8" s="3" customFormat="1" ht="20.25" x14ac:dyDescent="0.3">
      <c r="A5" s="32" t="s">
        <v>117</v>
      </c>
      <c r="B5" s="32"/>
      <c r="C5" s="32"/>
      <c r="D5" s="32"/>
      <c r="E5" s="32"/>
      <c r="F5" s="32"/>
      <c r="G5" s="32"/>
      <c r="H5" s="31"/>
    </row>
    <row r="6" spans="1:8" s="3" customFormat="1" ht="59.25" customHeight="1" x14ac:dyDescent="0.3">
      <c r="A6" s="32" t="s">
        <v>143</v>
      </c>
      <c r="B6" s="32"/>
      <c r="C6" s="32"/>
      <c r="D6" s="32"/>
      <c r="E6" s="32"/>
      <c r="F6" s="32"/>
      <c r="G6" s="32"/>
      <c r="H6" s="31"/>
    </row>
    <row r="7" spans="1:8" s="3" customFormat="1" ht="10.5" customHeight="1" x14ac:dyDescent="0.3">
      <c r="A7" s="22"/>
      <c r="B7" s="23"/>
      <c r="C7" s="23"/>
    </row>
    <row r="8" spans="1:8" s="3" customFormat="1" ht="20.25" hidden="1" x14ac:dyDescent="0.3">
      <c r="A8" s="22"/>
      <c r="B8" s="23"/>
      <c r="C8" s="23"/>
    </row>
    <row r="9" spans="1:8" s="3" customFormat="1" ht="60.75" x14ac:dyDescent="0.3">
      <c r="A9" s="4" t="s">
        <v>0</v>
      </c>
      <c r="B9" s="5" t="s">
        <v>1</v>
      </c>
      <c r="C9" s="5" t="s">
        <v>2</v>
      </c>
      <c r="D9" s="6" t="s">
        <v>3</v>
      </c>
      <c r="E9" s="6" t="s">
        <v>4</v>
      </c>
      <c r="F9" s="6" t="s">
        <v>5</v>
      </c>
      <c r="G9" s="4" t="s">
        <v>141</v>
      </c>
      <c r="H9" s="4" t="s">
        <v>142</v>
      </c>
    </row>
    <row r="10" spans="1:8" s="3" customFormat="1" ht="20.25" x14ac:dyDescent="0.3">
      <c r="A10" s="7"/>
      <c r="B10" s="5"/>
      <c r="C10" s="5"/>
      <c r="D10" s="6"/>
      <c r="E10" s="6"/>
      <c r="F10" s="6"/>
      <c r="G10" s="8"/>
      <c r="H10" s="8"/>
    </row>
    <row r="11" spans="1:8" s="3" customFormat="1" ht="20.25" x14ac:dyDescent="0.3">
      <c r="A11" s="9" t="s">
        <v>6</v>
      </c>
      <c r="B11" s="10" t="s">
        <v>108</v>
      </c>
      <c r="C11" s="10" t="s">
        <v>109</v>
      </c>
      <c r="D11" s="11"/>
      <c r="E11" s="11"/>
      <c r="F11" s="12">
        <v>24741.4</v>
      </c>
      <c r="G11" s="8">
        <f>G12+G22+G34+G38+G41</f>
        <v>29555.5</v>
      </c>
      <c r="H11" s="8">
        <f>H12+H22+H34+H38+H41</f>
        <v>14420.6</v>
      </c>
    </row>
    <row r="12" spans="1:8" s="3" customFormat="1" ht="60.75" x14ac:dyDescent="0.3">
      <c r="A12" s="13" t="s">
        <v>7</v>
      </c>
      <c r="B12" s="14" t="s">
        <v>108</v>
      </c>
      <c r="C12" s="14" t="s">
        <v>107</v>
      </c>
      <c r="D12" s="15"/>
      <c r="E12" s="15"/>
      <c r="F12" s="16">
        <v>2272.5</v>
      </c>
      <c r="G12" s="8">
        <f>G13+G20</f>
        <v>3810.5</v>
      </c>
      <c r="H12" s="8">
        <f>H13+H20</f>
        <v>1789.8999999999999</v>
      </c>
    </row>
    <row r="13" spans="1:8" s="3" customFormat="1" ht="20.25" x14ac:dyDescent="0.3">
      <c r="A13" s="7" t="s">
        <v>8</v>
      </c>
      <c r="B13" s="5" t="s">
        <v>108</v>
      </c>
      <c r="C13" s="5" t="s">
        <v>107</v>
      </c>
      <c r="D13" s="6">
        <v>8210000</v>
      </c>
      <c r="E13" s="8"/>
      <c r="F13" s="17">
        <v>2272.5</v>
      </c>
      <c r="G13" s="8">
        <f>G14+G16</f>
        <v>3224.5</v>
      </c>
      <c r="H13" s="8">
        <f>H14+H16</f>
        <v>1601.1</v>
      </c>
    </row>
    <row r="14" spans="1:8" s="3" customFormat="1" ht="60.75" x14ac:dyDescent="0.3">
      <c r="A14" s="7" t="s">
        <v>9</v>
      </c>
      <c r="B14" s="5" t="s">
        <v>108</v>
      </c>
      <c r="C14" s="5" t="s">
        <v>107</v>
      </c>
      <c r="D14" s="6">
        <v>8210014</v>
      </c>
      <c r="E14" s="8"/>
      <c r="F14" s="18">
        <v>2180</v>
      </c>
      <c r="G14" s="8">
        <f>G15</f>
        <v>2180</v>
      </c>
      <c r="H14" s="8">
        <f>H15</f>
        <v>1088.4000000000001</v>
      </c>
    </row>
    <row r="15" spans="1:8" s="3" customFormat="1" ht="40.5" x14ac:dyDescent="0.3">
      <c r="A15" s="19" t="s">
        <v>18</v>
      </c>
      <c r="B15" s="5" t="s">
        <v>108</v>
      </c>
      <c r="C15" s="5" t="s">
        <v>107</v>
      </c>
      <c r="D15" s="6">
        <v>8210014</v>
      </c>
      <c r="E15" s="6">
        <v>121</v>
      </c>
      <c r="F15" s="18">
        <v>2180</v>
      </c>
      <c r="G15" s="18">
        <v>2180</v>
      </c>
      <c r="H15" s="18">
        <f>1477-388.6</f>
        <v>1088.4000000000001</v>
      </c>
    </row>
    <row r="16" spans="1:8" s="3" customFormat="1" ht="40.5" x14ac:dyDescent="0.3">
      <c r="A16" s="7" t="s">
        <v>11</v>
      </c>
      <c r="B16" s="5" t="s">
        <v>108</v>
      </c>
      <c r="C16" s="5" t="s">
        <v>107</v>
      </c>
      <c r="D16" s="6">
        <v>8210015</v>
      </c>
      <c r="E16" s="6"/>
      <c r="F16" s="18">
        <v>92.5</v>
      </c>
      <c r="G16" s="8">
        <f>G17+G18+G19</f>
        <v>1044.5</v>
      </c>
      <c r="H16" s="8">
        <f>H17+H18+H19</f>
        <v>512.69999999999993</v>
      </c>
    </row>
    <row r="17" spans="1:8" s="3" customFormat="1" ht="40.5" x14ac:dyDescent="0.3">
      <c r="A17" s="7" t="s">
        <v>12</v>
      </c>
      <c r="B17" s="5" t="s">
        <v>108</v>
      </c>
      <c r="C17" s="5" t="s">
        <v>107</v>
      </c>
      <c r="D17" s="6">
        <v>8210015</v>
      </c>
      <c r="E17" s="6" t="s">
        <v>13</v>
      </c>
      <c r="F17" s="18">
        <v>68.400000000000006</v>
      </c>
      <c r="G17" s="8">
        <v>1003.4</v>
      </c>
      <c r="H17" s="8">
        <f>584.3-86.8</f>
        <v>497.49999999999994</v>
      </c>
    </row>
    <row r="18" spans="1:8" s="3" customFormat="1" ht="40.5" x14ac:dyDescent="0.3">
      <c r="A18" s="7" t="s">
        <v>14</v>
      </c>
      <c r="B18" s="5" t="s">
        <v>108</v>
      </c>
      <c r="C18" s="5" t="s">
        <v>107</v>
      </c>
      <c r="D18" s="6">
        <v>8210015</v>
      </c>
      <c r="E18" s="6">
        <v>242</v>
      </c>
      <c r="F18" s="18">
        <v>6</v>
      </c>
      <c r="G18" s="18">
        <v>6</v>
      </c>
      <c r="H18" s="18">
        <v>0</v>
      </c>
    </row>
    <row r="19" spans="1:8" s="3" customFormat="1" ht="40.5" x14ac:dyDescent="0.3">
      <c r="A19" s="7" t="s">
        <v>15</v>
      </c>
      <c r="B19" s="5" t="s">
        <v>108</v>
      </c>
      <c r="C19" s="5" t="s">
        <v>107</v>
      </c>
      <c r="D19" s="6">
        <v>8210015</v>
      </c>
      <c r="E19" s="6">
        <v>244</v>
      </c>
      <c r="F19" s="18">
        <v>18.100000000000001</v>
      </c>
      <c r="G19" s="18">
        <f>18.1+17</f>
        <v>35.1</v>
      </c>
      <c r="H19" s="18">
        <v>15.2</v>
      </c>
    </row>
    <row r="20" spans="1:8" ht="20.25" x14ac:dyDescent="0.3">
      <c r="A20" s="7" t="s">
        <v>124</v>
      </c>
      <c r="B20" s="28" t="s">
        <v>108</v>
      </c>
      <c r="C20" s="28" t="s">
        <v>107</v>
      </c>
      <c r="D20" s="6">
        <v>8290014</v>
      </c>
      <c r="E20" s="6"/>
      <c r="G20" s="6">
        <f>G21</f>
        <v>586</v>
      </c>
      <c r="H20" s="6">
        <f>H21</f>
        <v>188.8</v>
      </c>
    </row>
    <row r="21" spans="1:8" ht="40.5" x14ac:dyDescent="0.3">
      <c r="A21" s="29" t="s">
        <v>18</v>
      </c>
      <c r="B21" s="5" t="s">
        <v>108</v>
      </c>
      <c r="C21" s="5" t="s">
        <v>107</v>
      </c>
      <c r="D21" s="6">
        <v>8290014</v>
      </c>
      <c r="E21" s="6">
        <v>121</v>
      </c>
      <c r="G21" s="6">
        <v>586</v>
      </c>
      <c r="H21" s="6">
        <f>258.8-70</f>
        <v>188.8</v>
      </c>
    </row>
    <row r="22" spans="1:8" s="3" customFormat="1" ht="60.75" x14ac:dyDescent="0.3">
      <c r="A22" s="13" t="s">
        <v>10</v>
      </c>
      <c r="B22" s="14" t="s">
        <v>108</v>
      </c>
      <c r="C22" s="14" t="s">
        <v>111</v>
      </c>
      <c r="D22" s="15"/>
      <c r="E22" s="15"/>
      <c r="F22" s="16">
        <v>11896.1</v>
      </c>
      <c r="G22" s="8">
        <f>G23+G26</f>
        <v>13204.2</v>
      </c>
      <c r="H22" s="8">
        <f>H23+H26</f>
        <v>7289.6</v>
      </c>
    </row>
    <row r="23" spans="1:8" s="3" customFormat="1" ht="40.5" x14ac:dyDescent="0.3">
      <c r="A23" s="7" t="s">
        <v>16</v>
      </c>
      <c r="B23" s="5" t="s">
        <v>108</v>
      </c>
      <c r="C23" s="5" t="s">
        <v>111</v>
      </c>
      <c r="D23" s="6">
        <v>8230000</v>
      </c>
      <c r="E23" s="6"/>
      <c r="F23" s="18">
        <v>2022</v>
      </c>
      <c r="G23" s="8">
        <f>G24</f>
        <v>2022</v>
      </c>
      <c r="H23" s="8">
        <f>H24</f>
        <v>938.7</v>
      </c>
    </row>
    <row r="24" spans="1:8" s="3" customFormat="1" ht="60.75" x14ac:dyDescent="0.3">
      <c r="A24" s="7" t="s">
        <v>17</v>
      </c>
      <c r="B24" s="5" t="s">
        <v>108</v>
      </c>
      <c r="C24" s="5" t="s">
        <v>111</v>
      </c>
      <c r="D24" s="6">
        <v>8230014</v>
      </c>
      <c r="E24" s="6"/>
      <c r="F24" s="17">
        <v>2022</v>
      </c>
      <c r="G24" s="8">
        <f>G25</f>
        <v>2022</v>
      </c>
      <c r="H24" s="8">
        <f>H25</f>
        <v>938.7</v>
      </c>
    </row>
    <row r="25" spans="1:8" s="3" customFormat="1" ht="40.5" x14ac:dyDescent="0.3">
      <c r="A25" s="7" t="s">
        <v>18</v>
      </c>
      <c r="B25" s="5" t="s">
        <v>108</v>
      </c>
      <c r="C25" s="5" t="s">
        <v>111</v>
      </c>
      <c r="D25" s="6">
        <v>8230014</v>
      </c>
      <c r="E25" s="6">
        <v>121</v>
      </c>
      <c r="F25" s="17">
        <v>2022</v>
      </c>
      <c r="G25" s="8">
        <v>2022</v>
      </c>
      <c r="H25" s="8">
        <f>1311.4-372.7</f>
        <v>938.7</v>
      </c>
    </row>
    <row r="26" spans="1:8" s="3" customFormat="1" ht="40.5" x14ac:dyDescent="0.3">
      <c r="A26" s="7" t="s">
        <v>19</v>
      </c>
      <c r="B26" s="5" t="s">
        <v>108</v>
      </c>
      <c r="C26" s="5" t="s">
        <v>111</v>
      </c>
      <c r="D26" s="6">
        <v>8240000</v>
      </c>
      <c r="E26" s="6"/>
      <c r="F26" s="18">
        <v>9874.1</v>
      </c>
      <c r="G26" s="8">
        <f>G27+G29+G32</f>
        <v>11182.2</v>
      </c>
      <c r="H26" s="8">
        <f>H27+H29+H32</f>
        <v>6350.9000000000005</v>
      </c>
    </row>
    <row r="27" spans="1:8" s="3" customFormat="1" ht="60.75" x14ac:dyDescent="0.3">
      <c r="A27" s="7" t="s">
        <v>20</v>
      </c>
      <c r="B27" s="5" t="s">
        <v>108</v>
      </c>
      <c r="C27" s="5" t="s">
        <v>111</v>
      </c>
      <c r="D27" s="6">
        <v>8240014</v>
      </c>
      <c r="E27" s="6"/>
      <c r="F27" s="18">
        <v>9123</v>
      </c>
      <c r="G27" s="8">
        <f>G28</f>
        <v>9123</v>
      </c>
      <c r="H27" s="8">
        <f>H28</f>
        <v>4648.6000000000004</v>
      </c>
    </row>
    <row r="28" spans="1:8" s="3" customFormat="1" ht="40.5" x14ac:dyDescent="0.3">
      <c r="A28" s="7" t="s">
        <v>18</v>
      </c>
      <c r="B28" s="5" t="s">
        <v>108</v>
      </c>
      <c r="C28" s="5" t="s">
        <v>111</v>
      </c>
      <c r="D28" s="6">
        <v>8240014</v>
      </c>
      <c r="E28" s="6">
        <v>121</v>
      </c>
      <c r="F28" s="18">
        <v>9123</v>
      </c>
      <c r="G28" s="18">
        <v>9123</v>
      </c>
      <c r="H28" s="18">
        <f>5383-734.4</f>
        <v>4648.6000000000004</v>
      </c>
    </row>
    <row r="29" spans="1:8" s="3" customFormat="1" ht="60.75" x14ac:dyDescent="0.3">
      <c r="A29" s="7" t="s">
        <v>21</v>
      </c>
      <c r="B29" s="5" t="s">
        <v>108</v>
      </c>
      <c r="C29" s="5" t="s">
        <v>111</v>
      </c>
      <c r="D29" s="6">
        <v>8240015</v>
      </c>
      <c r="E29" s="6"/>
      <c r="F29" s="18">
        <v>227</v>
      </c>
      <c r="G29" s="8">
        <f>G30+G31</f>
        <v>1537.1000000000001</v>
      </c>
      <c r="H29" s="8">
        <f>H30+H31</f>
        <v>1441.2</v>
      </c>
    </row>
    <row r="30" spans="1:8" s="3" customFormat="1" ht="40.5" x14ac:dyDescent="0.3">
      <c r="A30" s="7" t="s">
        <v>14</v>
      </c>
      <c r="B30" s="5" t="s">
        <v>108</v>
      </c>
      <c r="C30" s="5" t="s">
        <v>111</v>
      </c>
      <c r="D30" s="6">
        <v>8240015</v>
      </c>
      <c r="E30" s="6">
        <v>242</v>
      </c>
      <c r="F30" s="18">
        <v>227</v>
      </c>
      <c r="G30" s="18">
        <v>169.4</v>
      </c>
      <c r="H30" s="18">
        <v>81.2</v>
      </c>
    </row>
    <row r="31" spans="1:8" s="3" customFormat="1" ht="40.5" x14ac:dyDescent="0.3">
      <c r="A31" s="7" t="s">
        <v>15</v>
      </c>
      <c r="B31" s="5" t="s">
        <v>108</v>
      </c>
      <c r="C31" s="5" t="s">
        <v>111</v>
      </c>
      <c r="D31" s="6">
        <v>8240015</v>
      </c>
      <c r="E31" s="6">
        <v>244</v>
      </c>
      <c r="F31" s="18"/>
      <c r="G31" s="18">
        <v>1367.7</v>
      </c>
      <c r="H31" s="18">
        <v>1360</v>
      </c>
    </row>
    <row r="32" spans="1:8" s="3" customFormat="1" ht="101.25" x14ac:dyDescent="0.3">
      <c r="A32" s="7" t="s">
        <v>22</v>
      </c>
      <c r="B32" s="5" t="s">
        <v>108</v>
      </c>
      <c r="C32" s="5" t="s">
        <v>111</v>
      </c>
      <c r="D32" s="6">
        <v>8240600</v>
      </c>
      <c r="E32" s="6"/>
      <c r="F32" s="18">
        <v>522.1</v>
      </c>
      <c r="G32" s="8">
        <f>G33</f>
        <v>522.1</v>
      </c>
      <c r="H32" s="8">
        <f>H33</f>
        <v>261.10000000000002</v>
      </c>
    </row>
    <row r="33" spans="1:8" s="3" customFormat="1" ht="20.25" x14ac:dyDescent="0.3">
      <c r="A33" s="7" t="s">
        <v>23</v>
      </c>
      <c r="B33" s="5" t="s">
        <v>108</v>
      </c>
      <c r="C33" s="5" t="s">
        <v>111</v>
      </c>
      <c r="D33" s="6">
        <v>8240600</v>
      </c>
      <c r="E33" s="6">
        <v>540</v>
      </c>
      <c r="F33" s="18">
        <v>522.1</v>
      </c>
      <c r="G33" s="18">
        <v>522.1</v>
      </c>
      <c r="H33" s="18">
        <v>261.10000000000002</v>
      </c>
    </row>
    <row r="34" spans="1:8" s="3" customFormat="1" ht="20.25" x14ac:dyDescent="0.3">
      <c r="A34" s="13" t="s">
        <v>25</v>
      </c>
      <c r="B34" s="14" t="s">
        <v>108</v>
      </c>
      <c r="C34" s="14" t="s">
        <v>105</v>
      </c>
      <c r="D34" s="15"/>
      <c r="E34" s="15"/>
      <c r="F34" s="16">
        <v>50</v>
      </c>
      <c r="G34" s="8">
        <f t="shared" ref="G34:H36" si="0">G35</f>
        <v>50</v>
      </c>
      <c r="H34" s="8">
        <f t="shared" si="0"/>
        <v>0</v>
      </c>
    </row>
    <row r="35" spans="1:8" s="3" customFormat="1" ht="20.25" x14ac:dyDescent="0.3">
      <c r="A35" s="7" t="s">
        <v>26</v>
      </c>
      <c r="B35" s="5" t="s">
        <v>108</v>
      </c>
      <c r="C35" s="5" t="s">
        <v>105</v>
      </c>
      <c r="D35" s="6">
        <v>8250000</v>
      </c>
      <c r="E35" s="6"/>
      <c r="F35" s="18">
        <v>50</v>
      </c>
      <c r="G35" s="8">
        <f t="shared" si="0"/>
        <v>50</v>
      </c>
      <c r="H35" s="8">
        <f t="shared" si="0"/>
        <v>0</v>
      </c>
    </row>
    <row r="36" spans="1:8" s="3" customFormat="1" ht="20.25" x14ac:dyDescent="0.3">
      <c r="A36" s="7" t="s">
        <v>27</v>
      </c>
      <c r="B36" s="5" t="s">
        <v>108</v>
      </c>
      <c r="C36" s="5" t="s">
        <v>105</v>
      </c>
      <c r="D36" s="6">
        <v>8250001</v>
      </c>
      <c r="E36" s="8"/>
      <c r="F36" s="18">
        <v>50</v>
      </c>
      <c r="G36" s="8">
        <f t="shared" si="0"/>
        <v>50</v>
      </c>
      <c r="H36" s="8">
        <f t="shared" si="0"/>
        <v>0</v>
      </c>
    </row>
    <row r="37" spans="1:8" s="3" customFormat="1" ht="40.5" x14ac:dyDescent="0.3">
      <c r="A37" s="7" t="s">
        <v>15</v>
      </c>
      <c r="B37" s="5" t="s">
        <v>108</v>
      </c>
      <c r="C37" s="5" t="s">
        <v>105</v>
      </c>
      <c r="D37" s="6">
        <v>8250001</v>
      </c>
      <c r="E37" s="6">
        <v>244</v>
      </c>
      <c r="F37" s="18">
        <v>50</v>
      </c>
      <c r="G37" s="18">
        <v>50</v>
      </c>
      <c r="H37" s="18">
        <v>0</v>
      </c>
    </row>
    <row r="38" spans="1:8" s="3" customFormat="1" ht="20.25" x14ac:dyDescent="0.3">
      <c r="A38" s="13" t="s">
        <v>28</v>
      </c>
      <c r="B38" s="14" t="s">
        <v>108</v>
      </c>
      <c r="C38" s="14">
        <v>11</v>
      </c>
      <c r="D38" s="15"/>
      <c r="E38" s="15"/>
      <c r="F38" s="25">
        <v>2269.5</v>
      </c>
      <c r="G38" s="8">
        <f>G39</f>
        <v>2269.4</v>
      </c>
      <c r="H38" s="8">
        <f>H39</f>
        <v>0</v>
      </c>
    </row>
    <row r="39" spans="1:8" s="3" customFormat="1" ht="81" x14ac:dyDescent="0.3">
      <c r="A39" s="7" t="s">
        <v>29</v>
      </c>
      <c r="B39" s="5" t="s">
        <v>108</v>
      </c>
      <c r="C39" s="5">
        <v>11</v>
      </c>
      <c r="D39" s="6">
        <v>8260002</v>
      </c>
      <c r="E39" s="6"/>
      <c r="F39" s="18">
        <f>F40</f>
        <v>2269.5</v>
      </c>
      <c r="G39" s="8">
        <f>G40</f>
        <v>2269.4</v>
      </c>
      <c r="H39" s="8">
        <f>H40</f>
        <v>0</v>
      </c>
    </row>
    <row r="40" spans="1:8" s="3" customFormat="1" ht="20.25" x14ac:dyDescent="0.3">
      <c r="A40" s="7" t="s">
        <v>30</v>
      </c>
      <c r="B40" s="5" t="s">
        <v>108</v>
      </c>
      <c r="C40" s="5">
        <v>11</v>
      </c>
      <c r="D40" s="6">
        <v>8260002</v>
      </c>
      <c r="E40" s="6">
        <v>870</v>
      </c>
      <c r="F40" s="18">
        <v>2269.5</v>
      </c>
      <c r="G40" s="18">
        <v>2269.4</v>
      </c>
      <c r="H40" s="18">
        <v>0</v>
      </c>
    </row>
    <row r="41" spans="1:8" s="3" customFormat="1" ht="20.25" x14ac:dyDescent="0.3">
      <c r="A41" s="13" t="s">
        <v>31</v>
      </c>
      <c r="B41" s="14" t="s">
        <v>108</v>
      </c>
      <c r="C41" s="14">
        <v>13</v>
      </c>
      <c r="D41" s="15"/>
      <c r="E41" s="15"/>
      <c r="F41" s="16">
        <v>8253.2999999999993</v>
      </c>
      <c r="G41" s="8">
        <f>G42+G49+G51+G55+G47</f>
        <v>10221.4</v>
      </c>
      <c r="H41" s="8">
        <f>H42+H49+H51+H55+H47</f>
        <v>5341.1</v>
      </c>
    </row>
    <row r="42" spans="1:8" s="3" customFormat="1" ht="20.25" x14ac:dyDescent="0.3">
      <c r="A42" s="7" t="s">
        <v>32</v>
      </c>
      <c r="B42" s="5" t="s">
        <v>108</v>
      </c>
      <c r="C42" s="5">
        <v>13</v>
      </c>
      <c r="D42" s="6">
        <v>8220000</v>
      </c>
      <c r="E42" s="6"/>
      <c r="F42" s="17">
        <v>2223.5</v>
      </c>
      <c r="G42" s="8">
        <f>G43+G45</f>
        <v>1859.4</v>
      </c>
      <c r="H42" s="8">
        <f>H43+H45</f>
        <v>1143.4000000000001</v>
      </c>
    </row>
    <row r="43" spans="1:8" s="3" customFormat="1" ht="40.5" x14ac:dyDescent="0.3">
      <c r="A43" s="7" t="s">
        <v>33</v>
      </c>
      <c r="B43" s="5" t="s">
        <v>108</v>
      </c>
      <c r="C43" s="5">
        <v>13</v>
      </c>
      <c r="D43" s="6">
        <v>8220004</v>
      </c>
      <c r="E43" s="6"/>
      <c r="F43" s="18">
        <v>1923.5</v>
      </c>
      <c r="G43" s="8">
        <f>G44</f>
        <v>1042.7</v>
      </c>
      <c r="H43" s="8">
        <f>H44</f>
        <v>706.1</v>
      </c>
    </row>
    <row r="44" spans="1:8" s="3" customFormat="1" ht="40.5" x14ac:dyDescent="0.3">
      <c r="A44" s="7" t="s">
        <v>15</v>
      </c>
      <c r="B44" s="5" t="s">
        <v>108</v>
      </c>
      <c r="C44" s="5">
        <v>13</v>
      </c>
      <c r="D44" s="6">
        <v>8220004</v>
      </c>
      <c r="E44" s="6">
        <v>244</v>
      </c>
      <c r="F44" s="18">
        <v>1923.5</v>
      </c>
      <c r="G44" s="18">
        <v>1042.7</v>
      </c>
      <c r="H44" s="18">
        <v>706.1</v>
      </c>
    </row>
    <row r="45" spans="1:8" s="3" customFormat="1" ht="40.5" x14ac:dyDescent="0.3">
      <c r="A45" s="7" t="s">
        <v>34</v>
      </c>
      <c r="B45" s="5" t="s">
        <v>108</v>
      </c>
      <c r="C45" s="5">
        <v>13</v>
      </c>
      <c r="D45" s="6">
        <v>8220005</v>
      </c>
      <c r="E45" s="8"/>
      <c r="F45" s="18">
        <v>300</v>
      </c>
      <c r="G45" s="8">
        <f>G46</f>
        <v>816.7</v>
      </c>
      <c r="H45" s="8">
        <f>H46</f>
        <v>437.3</v>
      </c>
    </row>
    <row r="46" spans="1:8" s="3" customFormat="1" ht="40.5" x14ac:dyDescent="0.3">
      <c r="A46" s="7" t="s">
        <v>14</v>
      </c>
      <c r="B46" s="5" t="s">
        <v>108</v>
      </c>
      <c r="C46" s="5">
        <v>13</v>
      </c>
      <c r="D46" s="6">
        <v>8220005</v>
      </c>
      <c r="E46" s="6">
        <v>242</v>
      </c>
      <c r="F46" s="18">
        <v>300</v>
      </c>
      <c r="G46" s="18">
        <v>816.7</v>
      </c>
      <c r="H46" s="18">
        <v>437.3</v>
      </c>
    </row>
    <row r="47" spans="1:8" s="3" customFormat="1" ht="40.5" x14ac:dyDescent="0.3">
      <c r="A47" s="7" t="s">
        <v>24</v>
      </c>
      <c r="B47" s="5" t="s">
        <v>108</v>
      </c>
      <c r="C47" s="5" t="s">
        <v>113</v>
      </c>
      <c r="D47" s="6">
        <v>8247134</v>
      </c>
      <c r="E47" s="8"/>
      <c r="F47" s="18">
        <v>2</v>
      </c>
      <c r="G47" s="8">
        <f>G48</f>
        <v>2</v>
      </c>
      <c r="H47" s="8">
        <f>H48</f>
        <v>0</v>
      </c>
    </row>
    <row r="48" spans="1:8" s="3" customFormat="1" ht="40.5" x14ac:dyDescent="0.3">
      <c r="A48" s="7" t="s">
        <v>12</v>
      </c>
      <c r="B48" s="5" t="s">
        <v>108</v>
      </c>
      <c r="C48" s="5" t="s">
        <v>113</v>
      </c>
      <c r="D48" s="6">
        <v>8247134</v>
      </c>
      <c r="E48" s="6">
        <v>122</v>
      </c>
      <c r="F48" s="18">
        <v>2</v>
      </c>
      <c r="G48" s="18">
        <v>2</v>
      </c>
      <c r="H48" s="18">
        <v>0</v>
      </c>
    </row>
    <row r="49" spans="1:8" s="3" customFormat="1" ht="60.75" x14ac:dyDescent="0.3">
      <c r="A49" s="7" t="s">
        <v>35</v>
      </c>
      <c r="B49" s="5" t="s">
        <v>108</v>
      </c>
      <c r="C49" s="5">
        <v>13</v>
      </c>
      <c r="D49" s="6">
        <v>8270006</v>
      </c>
      <c r="E49" s="8"/>
      <c r="F49" s="18">
        <v>2731.1</v>
      </c>
      <c r="G49" s="8">
        <f>G50</f>
        <v>6387.1</v>
      </c>
      <c r="H49" s="8">
        <f>H50</f>
        <v>3003.7</v>
      </c>
    </row>
    <row r="50" spans="1:8" s="3" customFormat="1" ht="40.5" x14ac:dyDescent="0.3">
      <c r="A50" s="7" t="s">
        <v>12</v>
      </c>
      <c r="B50" s="5" t="s">
        <v>108</v>
      </c>
      <c r="C50" s="5">
        <v>13</v>
      </c>
      <c r="D50" s="6">
        <v>8270006</v>
      </c>
      <c r="E50" s="6">
        <v>122</v>
      </c>
      <c r="F50" s="18">
        <v>2731.1</v>
      </c>
      <c r="G50" s="18">
        <v>6387.1</v>
      </c>
      <c r="H50" s="18">
        <f>3403.1-399.4</f>
        <v>3003.7</v>
      </c>
    </row>
    <row r="51" spans="1:8" s="3" customFormat="1" ht="81" x14ac:dyDescent="0.3">
      <c r="A51" s="7" t="s">
        <v>36</v>
      </c>
      <c r="B51" s="5" t="s">
        <v>108</v>
      </c>
      <c r="C51" s="5">
        <v>13</v>
      </c>
      <c r="D51" s="6">
        <v>8500000</v>
      </c>
      <c r="E51" s="6"/>
      <c r="F51" s="18">
        <v>1450</v>
      </c>
      <c r="G51" s="8">
        <f t="shared" ref="G51:H53" si="1">G52</f>
        <v>1320.8</v>
      </c>
      <c r="H51" s="8">
        <f t="shared" si="1"/>
        <v>887.9</v>
      </c>
    </row>
    <row r="52" spans="1:8" s="3" customFormat="1" ht="20.25" x14ac:dyDescent="0.3">
      <c r="A52" s="7" t="s">
        <v>37</v>
      </c>
      <c r="B52" s="5" t="s">
        <v>108</v>
      </c>
      <c r="C52" s="5">
        <v>13</v>
      </c>
      <c r="D52" s="6">
        <v>8500000</v>
      </c>
      <c r="E52" s="6"/>
      <c r="F52" s="18">
        <v>1450</v>
      </c>
      <c r="G52" s="8">
        <f t="shared" si="1"/>
        <v>1320.8</v>
      </c>
      <c r="H52" s="8">
        <f t="shared" si="1"/>
        <v>887.9</v>
      </c>
    </row>
    <row r="53" spans="1:8" s="3" customFormat="1" ht="40.5" x14ac:dyDescent="0.3">
      <c r="A53" s="7" t="s">
        <v>15</v>
      </c>
      <c r="B53" s="5" t="s">
        <v>108</v>
      </c>
      <c r="C53" s="5">
        <v>13</v>
      </c>
      <c r="D53" s="6">
        <v>8501014</v>
      </c>
      <c r="E53" s="6"/>
      <c r="F53" s="18">
        <v>1450</v>
      </c>
      <c r="G53" s="18">
        <f t="shared" si="1"/>
        <v>1320.8</v>
      </c>
      <c r="H53" s="18">
        <f t="shared" si="1"/>
        <v>887.9</v>
      </c>
    </row>
    <row r="54" spans="1:8" s="3" customFormat="1" ht="40.5" x14ac:dyDescent="0.3">
      <c r="A54" s="7" t="s">
        <v>15</v>
      </c>
      <c r="B54" s="5" t="s">
        <v>108</v>
      </c>
      <c r="C54" s="5" t="s">
        <v>113</v>
      </c>
      <c r="D54" s="6">
        <v>8501014</v>
      </c>
      <c r="E54" s="6">
        <v>244</v>
      </c>
      <c r="F54" s="18">
        <v>1450</v>
      </c>
      <c r="G54" s="18">
        <v>1320.8</v>
      </c>
      <c r="H54" s="18">
        <v>887.9</v>
      </c>
    </row>
    <row r="55" spans="1:8" s="3" customFormat="1" ht="40.5" x14ac:dyDescent="0.3">
      <c r="A55" s="7" t="s">
        <v>38</v>
      </c>
      <c r="B55" s="5" t="s">
        <v>108</v>
      </c>
      <c r="C55" s="5">
        <v>13</v>
      </c>
      <c r="D55" s="6">
        <v>8600000</v>
      </c>
      <c r="E55" s="8"/>
      <c r="F55" s="18">
        <v>1848.7</v>
      </c>
      <c r="G55" s="8">
        <f>G56+G58+G60+G62</f>
        <v>652.1</v>
      </c>
      <c r="H55" s="8">
        <f>H56+H58+H60+H62</f>
        <v>306.10000000000002</v>
      </c>
    </row>
    <row r="56" spans="1:8" s="3" customFormat="1" ht="20.25" x14ac:dyDescent="0.3">
      <c r="A56" s="7" t="s">
        <v>39</v>
      </c>
      <c r="B56" s="5" t="s">
        <v>108</v>
      </c>
      <c r="C56" s="5">
        <v>13</v>
      </c>
      <c r="D56" s="6">
        <v>8600004</v>
      </c>
      <c r="E56" s="8"/>
      <c r="F56" s="18">
        <v>517.70000000000005</v>
      </c>
      <c r="G56" s="8">
        <f>G57</f>
        <v>132.6</v>
      </c>
      <c r="H56" s="8">
        <f>H57</f>
        <v>0</v>
      </c>
    </row>
    <row r="57" spans="1:8" s="3" customFormat="1" ht="40.5" x14ac:dyDescent="0.3">
      <c r="A57" s="7" t="s">
        <v>15</v>
      </c>
      <c r="B57" s="5" t="s">
        <v>108</v>
      </c>
      <c r="C57" s="5">
        <v>13</v>
      </c>
      <c r="D57" s="6">
        <v>8600004</v>
      </c>
      <c r="E57" s="6">
        <v>244</v>
      </c>
      <c r="F57" s="18">
        <v>517.70000000000005</v>
      </c>
      <c r="G57" s="18">
        <v>132.6</v>
      </c>
      <c r="H57" s="18">
        <v>0</v>
      </c>
    </row>
    <row r="58" spans="1:8" s="3" customFormat="1" ht="20.25" x14ac:dyDescent="0.3">
      <c r="A58" s="7" t="s">
        <v>123</v>
      </c>
      <c r="B58" s="5" t="s">
        <v>108</v>
      </c>
      <c r="C58" s="5">
        <v>13</v>
      </c>
      <c r="D58" s="6">
        <v>8600005</v>
      </c>
      <c r="E58" s="8"/>
      <c r="F58" s="18">
        <v>298</v>
      </c>
      <c r="G58" s="8">
        <f>G59</f>
        <v>43.9</v>
      </c>
      <c r="H58" s="8">
        <f>H59</f>
        <v>0</v>
      </c>
    </row>
    <row r="59" spans="1:8" s="3" customFormat="1" ht="40.5" x14ac:dyDescent="0.3">
      <c r="A59" s="7" t="s">
        <v>15</v>
      </c>
      <c r="B59" s="5" t="s">
        <v>108</v>
      </c>
      <c r="C59" s="5">
        <v>13</v>
      </c>
      <c r="D59" s="6">
        <v>8600005</v>
      </c>
      <c r="E59" s="6">
        <v>244</v>
      </c>
      <c r="F59" s="18">
        <v>298</v>
      </c>
      <c r="G59" s="18">
        <v>43.9</v>
      </c>
      <c r="H59" s="18">
        <v>0</v>
      </c>
    </row>
    <row r="60" spans="1:8" s="3" customFormat="1" ht="20.25" x14ac:dyDescent="0.3">
      <c r="A60" s="7" t="s">
        <v>40</v>
      </c>
      <c r="B60" s="5" t="s">
        <v>108</v>
      </c>
      <c r="C60" s="5">
        <v>13</v>
      </c>
      <c r="D60" s="6">
        <v>8600006</v>
      </c>
      <c r="E60" s="8"/>
      <c r="F60" s="18">
        <v>685.8</v>
      </c>
      <c r="G60" s="8">
        <f>G61</f>
        <v>386.1</v>
      </c>
      <c r="H60" s="8">
        <f>H61</f>
        <v>306.10000000000002</v>
      </c>
    </row>
    <row r="61" spans="1:8" s="3" customFormat="1" ht="40.5" x14ac:dyDescent="0.3">
      <c r="A61" s="7" t="s">
        <v>15</v>
      </c>
      <c r="B61" s="5" t="s">
        <v>108</v>
      </c>
      <c r="C61" s="5">
        <v>13</v>
      </c>
      <c r="D61" s="6">
        <v>8600006</v>
      </c>
      <c r="E61" s="6">
        <v>244</v>
      </c>
      <c r="F61" s="18">
        <v>685.8</v>
      </c>
      <c r="G61" s="18">
        <v>386.1</v>
      </c>
      <c r="H61" s="18">
        <v>306.10000000000002</v>
      </c>
    </row>
    <row r="62" spans="1:8" s="3" customFormat="1" ht="20.25" x14ac:dyDescent="0.3">
      <c r="A62" s="7" t="s">
        <v>41</v>
      </c>
      <c r="B62" s="5" t="s">
        <v>108</v>
      </c>
      <c r="C62" s="5">
        <v>13</v>
      </c>
      <c r="D62" s="6">
        <v>8600007</v>
      </c>
      <c r="E62" s="8"/>
      <c r="F62" s="18">
        <v>347.2</v>
      </c>
      <c r="G62" s="8">
        <f>G63</f>
        <v>89.5</v>
      </c>
      <c r="H62" s="8">
        <f>H63</f>
        <v>0</v>
      </c>
    </row>
    <row r="63" spans="1:8" s="3" customFormat="1" ht="40.5" x14ac:dyDescent="0.3">
      <c r="A63" s="7" t="s">
        <v>15</v>
      </c>
      <c r="B63" s="5" t="s">
        <v>108</v>
      </c>
      <c r="C63" s="5">
        <v>13</v>
      </c>
      <c r="D63" s="6">
        <v>8600007</v>
      </c>
      <c r="E63" s="6">
        <v>244</v>
      </c>
      <c r="F63" s="18">
        <v>347.2</v>
      </c>
      <c r="G63" s="18">
        <v>89.5</v>
      </c>
      <c r="H63" s="18">
        <v>0</v>
      </c>
    </row>
    <row r="64" spans="1:8" s="3" customFormat="1" ht="20.25" x14ac:dyDescent="0.3">
      <c r="A64" s="9" t="s">
        <v>118</v>
      </c>
      <c r="B64" s="10" t="s">
        <v>110</v>
      </c>
      <c r="C64" s="10" t="s">
        <v>109</v>
      </c>
      <c r="D64" s="11"/>
      <c r="E64" s="11"/>
      <c r="F64" s="12">
        <v>400.5</v>
      </c>
      <c r="G64" s="8">
        <f t="shared" ref="G64:H67" si="2">G65</f>
        <v>409.5</v>
      </c>
      <c r="H64" s="8">
        <f t="shared" si="2"/>
        <v>162</v>
      </c>
    </row>
    <row r="65" spans="1:8" s="3" customFormat="1" ht="20.25" x14ac:dyDescent="0.3">
      <c r="A65" s="7" t="s">
        <v>42</v>
      </c>
      <c r="B65" s="5" t="s">
        <v>110</v>
      </c>
      <c r="C65" s="5" t="s">
        <v>107</v>
      </c>
      <c r="D65" s="8"/>
      <c r="E65" s="6"/>
      <c r="F65" s="18">
        <v>400.5</v>
      </c>
      <c r="G65" s="8">
        <f t="shared" si="2"/>
        <v>409.5</v>
      </c>
      <c r="H65" s="8">
        <f t="shared" si="2"/>
        <v>162</v>
      </c>
    </row>
    <row r="66" spans="1:8" s="3" customFormat="1" ht="40.5" x14ac:dyDescent="0.3">
      <c r="A66" s="7" t="s">
        <v>43</v>
      </c>
      <c r="B66" s="5" t="s">
        <v>110</v>
      </c>
      <c r="C66" s="5" t="s">
        <v>107</v>
      </c>
      <c r="D66" s="6">
        <v>8280000</v>
      </c>
      <c r="E66" s="6"/>
      <c r="F66" s="18">
        <v>400.5</v>
      </c>
      <c r="G66" s="8">
        <f t="shared" si="2"/>
        <v>409.5</v>
      </c>
      <c r="H66" s="8">
        <f t="shared" si="2"/>
        <v>162</v>
      </c>
    </row>
    <row r="67" spans="1:8" s="3" customFormat="1" ht="40.5" x14ac:dyDescent="0.3">
      <c r="A67" s="7" t="s">
        <v>44</v>
      </c>
      <c r="B67" s="5" t="s">
        <v>110</v>
      </c>
      <c r="C67" s="5" t="s">
        <v>107</v>
      </c>
      <c r="D67" s="6">
        <v>8285118</v>
      </c>
      <c r="E67" s="6"/>
      <c r="F67" s="18">
        <v>400.5</v>
      </c>
      <c r="G67" s="8">
        <f t="shared" si="2"/>
        <v>409.5</v>
      </c>
      <c r="H67" s="8">
        <f t="shared" si="2"/>
        <v>162</v>
      </c>
    </row>
    <row r="68" spans="1:8" s="3" customFormat="1" ht="40.5" x14ac:dyDescent="0.3">
      <c r="A68" s="7" t="s">
        <v>18</v>
      </c>
      <c r="B68" s="5" t="s">
        <v>110</v>
      </c>
      <c r="C68" s="5" t="s">
        <v>107</v>
      </c>
      <c r="D68" s="6">
        <v>8285118</v>
      </c>
      <c r="E68" s="6">
        <v>121</v>
      </c>
      <c r="F68" s="18">
        <v>400.5</v>
      </c>
      <c r="G68" s="18">
        <v>409.5</v>
      </c>
      <c r="H68" s="18">
        <f>187.6-25.6</f>
        <v>162</v>
      </c>
    </row>
    <row r="69" spans="1:8" s="3" customFormat="1" ht="40.5" x14ac:dyDescent="0.3">
      <c r="A69" s="9" t="s">
        <v>45</v>
      </c>
      <c r="B69" s="10" t="s">
        <v>107</v>
      </c>
      <c r="C69" s="10" t="s">
        <v>109</v>
      </c>
      <c r="D69" s="11"/>
      <c r="E69" s="11"/>
      <c r="F69" s="12">
        <v>5130</v>
      </c>
      <c r="G69" s="8">
        <f>G70</f>
        <v>836.9</v>
      </c>
      <c r="H69" s="8">
        <f>H70</f>
        <v>7.5</v>
      </c>
    </row>
    <row r="70" spans="1:8" s="3" customFormat="1" ht="60.75" x14ac:dyDescent="0.3">
      <c r="A70" s="13" t="s">
        <v>46</v>
      </c>
      <c r="B70" s="14" t="s">
        <v>107</v>
      </c>
      <c r="C70" s="14" t="s">
        <v>112</v>
      </c>
      <c r="D70" s="8"/>
      <c r="E70" s="8"/>
      <c r="F70" s="16">
        <v>5130</v>
      </c>
      <c r="G70" s="8">
        <f>G71</f>
        <v>836.9</v>
      </c>
      <c r="H70" s="8">
        <f>H71</f>
        <v>7.5</v>
      </c>
    </row>
    <row r="71" spans="1:8" s="3" customFormat="1" ht="81" x14ac:dyDescent="0.3">
      <c r="A71" s="7" t="s">
        <v>47</v>
      </c>
      <c r="B71" s="5" t="s">
        <v>107</v>
      </c>
      <c r="C71" s="5" t="s">
        <v>112</v>
      </c>
      <c r="D71" s="6">
        <v>8800000</v>
      </c>
      <c r="E71" s="6"/>
      <c r="F71" s="18">
        <v>5130</v>
      </c>
      <c r="G71" s="8">
        <f>G72+G74+G76</f>
        <v>836.9</v>
      </c>
      <c r="H71" s="8">
        <f>H72+H74+H76</f>
        <v>7.5</v>
      </c>
    </row>
    <row r="72" spans="1:8" s="3" customFormat="1" ht="40.5" x14ac:dyDescent="0.3">
      <c r="A72" s="7" t="s">
        <v>48</v>
      </c>
      <c r="B72" s="5" t="s">
        <v>107</v>
      </c>
      <c r="C72" s="5" t="s">
        <v>112</v>
      </c>
      <c r="D72" s="6">
        <v>8800001</v>
      </c>
      <c r="E72" s="6"/>
      <c r="F72" s="18">
        <v>250</v>
      </c>
      <c r="G72" s="8">
        <f>G73</f>
        <v>250</v>
      </c>
      <c r="H72" s="8">
        <f>H73</f>
        <v>0</v>
      </c>
    </row>
    <row r="73" spans="1:8" s="3" customFormat="1" ht="40.5" x14ac:dyDescent="0.3">
      <c r="A73" s="7" t="s">
        <v>15</v>
      </c>
      <c r="B73" s="5" t="s">
        <v>107</v>
      </c>
      <c r="C73" s="5" t="s">
        <v>112</v>
      </c>
      <c r="D73" s="6">
        <v>8800001</v>
      </c>
      <c r="E73" s="6">
        <v>244</v>
      </c>
      <c r="F73" s="18">
        <v>250</v>
      </c>
      <c r="G73" s="18">
        <v>250</v>
      </c>
      <c r="H73" s="18">
        <v>0</v>
      </c>
    </row>
    <row r="74" spans="1:8" s="3" customFormat="1" ht="20.25" x14ac:dyDescent="0.3">
      <c r="A74" s="7" t="s">
        <v>49</v>
      </c>
      <c r="B74" s="5" t="s">
        <v>107</v>
      </c>
      <c r="C74" s="5" t="s">
        <v>112</v>
      </c>
      <c r="D74" s="6">
        <v>8800002</v>
      </c>
      <c r="E74" s="8"/>
      <c r="F74" s="18">
        <v>3020</v>
      </c>
      <c r="G74" s="8">
        <f>G75</f>
        <v>170.7</v>
      </c>
      <c r="H74" s="8">
        <f>H75</f>
        <v>7.5</v>
      </c>
    </row>
    <row r="75" spans="1:8" s="3" customFormat="1" ht="40.5" x14ac:dyDescent="0.3">
      <c r="A75" s="7" t="s">
        <v>15</v>
      </c>
      <c r="B75" s="5" t="s">
        <v>107</v>
      </c>
      <c r="C75" s="5" t="s">
        <v>112</v>
      </c>
      <c r="D75" s="6">
        <v>8800002</v>
      </c>
      <c r="E75" s="6">
        <v>244</v>
      </c>
      <c r="F75" s="18">
        <v>3020</v>
      </c>
      <c r="G75" s="18">
        <v>170.7</v>
      </c>
      <c r="H75" s="18">
        <v>7.5</v>
      </c>
    </row>
    <row r="76" spans="1:8" s="3" customFormat="1" ht="40.5" x14ac:dyDescent="0.3">
      <c r="A76" s="7" t="s">
        <v>50</v>
      </c>
      <c r="B76" s="5" t="s">
        <v>107</v>
      </c>
      <c r="C76" s="5" t="s">
        <v>112</v>
      </c>
      <c r="D76" s="6">
        <v>8800003</v>
      </c>
      <c r="E76" s="8"/>
      <c r="F76" s="18">
        <v>1860</v>
      </c>
      <c r="G76" s="8">
        <f>G77</f>
        <v>416.2</v>
      </c>
      <c r="H76" s="8">
        <f>H77</f>
        <v>0</v>
      </c>
    </row>
    <row r="77" spans="1:8" s="3" customFormat="1" ht="40.5" x14ac:dyDescent="0.3">
      <c r="A77" s="7" t="s">
        <v>15</v>
      </c>
      <c r="B77" s="5" t="s">
        <v>107</v>
      </c>
      <c r="C77" s="5" t="s">
        <v>112</v>
      </c>
      <c r="D77" s="6">
        <v>8800003</v>
      </c>
      <c r="E77" s="6">
        <v>244</v>
      </c>
      <c r="F77" s="18">
        <v>1860</v>
      </c>
      <c r="G77" s="18">
        <v>416.2</v>
      </c>
      <c r="H77" s="18">
        <v>0</v>
      </c>
    </row>
    <row r="78" spans="1:8" s="3" customFormat="1" ht="20.25" x14ac:dyDescent="0.3">
      <c r="A78" s="9" t="s">
        <v>51</v>
      </c>
      <c r="B78" s="10" t="s">
        <v>111</v>
      </c>
      <c r="C78" s="10" t="s">
        <v>109</v>
      </c>
      <c r="D78" s="11"/>
      <c r="E78" s="11"/>
      <c r="F78" s="12">
        <v>24413.599999999999</v>
      </c>
      <c r="G78" s="8">
        <f>G79+G95</f>
        <v>19378.800000000003</v>
      </c>
      <c r="H78" s="8">
        <f>H79+H95</f>
        <v>1633.8</v>
      </c>
    </row>
    <row r="79" spans="1:8" s="3" customFormat="1" ht="20.25" x14ac:dyDescent="0.3">
      <c r="A79" s="13" t="s">
        <v>52</v>
      </c>
      <c r="B79" s="14" t="s">
        <v>111</v>
      </c>
      <c r="C79" s="14" t="s">
        <v>112</v>
      </c>
      <c r="D79" s="15"/>
      <c r="E79" s="15"/>
      <c r="F79" s="16">
        <v>15008.6</v>
      </c>
      <c r="G79" s="8">
        <f>G80</f>
        <v>15983.800000000001</v>
      </c>
      <c r="H79" s="8">
        <f>H80</f>
        <v>1064.8</v>
      </c>
    </row>
    <row r="80" spans="1:8" s="3" customFormat="1" ht="81" x14ac:dyDescent="0.3">
      <c r="A80" s="7" t="s">
        <v>53</v>
      </c>
      <c r="B80" s="5" t="s">
        <v>111</v>
      </c>
      <c r="C80" s="5" t="s">
        <v>112</v>
      </c>
      <c r="D80" s="6">
        <v>8700000</v>
      </c>
      <c r="E80" s="6"/>
      <c r="F80" s="18">
        <v>15008.6</v>
      </c>
      <c r="G80" s="8">
        <f>G81</f>
        <v>15983.800000000001</v>
      </c>
      <c r="H80" s="8">
        <f>H81</f>
        <v>1064.8</v>
      </c>
    </row>
    <row r="81" spans="1:8" s="3" customFormat="1" ht="60.75" x14ac:dyDescent="0.3">
      <c r="A81" s="7" t="s">
        <v>54</v>
      </c>
      <c r="B81" s="5" t="s">
        <v>111</v>
      </c>
      <c r="C81" s="5" t="s">
        <v>112</v>
      </c>
      <c r="D81" s="6">
        <v>8710000</v>
      </c>
      <c r="E81" s="6"/>
      <c r="F81" s="18">
        <v>15008.6</v>
      </c>
      <c r="G81" s="8">
        <f>G82+G84+G86+G91+G94+G89</f>
        <v>15983.800000000001</v>
      </c>
      <c r="H81" s="8">
        <f>H82+H84+H86+H91+H94+H89</f>
        <v>1064.8</v>
      </c>
    </row>
    <row r="82" spans="1:8" s="3" customFormat="1" ht="40.5" x14ac:dyDescent="0.3">
      <c r="A82" s="7" t="s">
        <v>55</v>
      </c>
      <c r="B82" s="5" t="s">
        <v>111</v>
      </c>
      <c r="C82" s="5" t="s">
        <v>112</v>
      </c>
      <c r="D82" s="6">
        <v>8710011</v>
      </c>
      <c r="E82" s="8"/>
      <c r="F82" s="18">
        <v>8882.9</v>
      </c>
      <c r="G82" s="8">
        <f>G83</f>
        <v>8540.5</v>
      </c>
      <c r="H82" s="8">
        <f>H83</f>
        <v>777.9</v>
      </c>
    </row>
    <row r="83" spans="1:8" s="3" customFormat="1" ht="40.5" x14ac:dyDescent="0.3">
      <c r="A83" s="7" t="s">
        <v>15</v>
      </c>
      <c r="B83" s="5" t="s">
        <v>111</v>
      </c>
      <c r="C83" s="5" t="s">
        <v>112</v>
      </c>
      <c r="D83" s="6">
        <v>8710011</v>
      </c>
      <c r="E83" s="6">
        <v>244</v>
      </c>
      <c r="F83" s="18">
        <v>8882.9</v>
      </c>
      <c r="G83" s="18">
        <v>8540.5</v>
      </c>
      <c r="H83" s="18">
        <v>777.9</v>
      </c>
    </row>
    <row r="84" spans="1:8" s="3" customFormat="1" ht="60.75" x14ac:dyDescent="0.3">
      <c r="A84" s="7" t="s">
        <v>56</v>
      </c>
      <c r="B84" s="5" t="s">
        <v>111</v>
      </c>
      <c r="C84" s="5" t="s">
        <v>112</v>
      </c>
      <c r="D84" s="6">
        <v>8710012</v>
      </c>
      <c r="E84" s="8"/>
      <c r="F84" s="18">
        <v>4925.2</v>
      </c>
      <c r="G84" s="8">
        <f>G85</f>
        <v>4831.3</v>
      </c>
      <c r="H84" s="8">
        <f>H85</f>
        <v>16.899999999999999</v>
      </c>
    </row>
    <row r="85" spans="1:8" s="3" customFormat="1" ht="40.5" x14ac:dyDescent="0.3">
      <c r="A85" s="7" t="s">
        <v>15</v>
      </c>
      <c r="B85" s="5" t="s">
        <v>111</v>
      </c>
      <c r="C85" s="5" t="s">
        <v>112</v>
      </c>
      <c r="D85" s="6">
        <v>8710012</v>
      </c>
      <c r="E85" s="6">
        <v>244</v>
      </c>
      <c r="F85" s="18">
        <v>4925.2</v>
      </c>
      <c r="G85" s="18">
        <v>4831.3</v>
      </c>
      <c r="H85" s="18">
        <v>16.899999999999999</v>
      </c>
    </row>
    <row r="86" spans="1:8" s="3" customFormat="1" ht="60.75" x14ac:dyDescent="0.3">
      <c r="A86" s="7" t="s">
        <v>57</v>
      </c>
      <c r="B86" s="5" t="s">
        <v>111</v>
      </c>
      <c r="C86" s="5" t="s">
        <v>112</v>
      </c>
      <c r="D86" s="6">
        <v>8710013</v>
      </c>
      <c r="E86" s="8"/>
      <c r="F86" s="18">
        <v>1200.5</v>
      </c>
      <c r="G86" s="8">
        <f>G87+G88</f>
        <v>1640.7</v>
      </c>
      <c r="H86" s="8">
        <f>H87+H88</f>
        <v>270</v>
      </c>
    </row>
    <row r="87" spans="1:8" s="3" customFormat="1" ht="40.5" x14ac:dyDescent="0.3">
      <c r="A87" s="7" t="s">
        <v>114</v>
      </c>
      <c r="B87" s="5" t="s">
        <v>111</v>
      </c>
      <c r="C87" s="5" t="s">
        <v>112</v>
      </c>
      <c r="D87" s="6">
        <v>8710013</v>
      </c>
      <c r="E87" s="6">
        <v>243</v>
      </c>
      <c r="F87" s="18">
        <v>1200.5</v>
      </c>
      <c r="G87" s="18">
        <v>1200.5</v>
      </c>
      <c r="H87" s="18">
        <v>0</v>
      </c>
    </row>
    <row r="88" spans="1:8" s="3" customFormat="1" ht="40.5" x14ac:dyDescent="0.3">
      <c r="A88" s="7" t="s">
        <v>15</v>
      </c>
      <c r="B88" s="5" t="s">
        <v>111</v>
      </c>
      <c r="C88" s="5" t="s">
        <v>112</v>
      </c>
      <c r="D88" s="6">
        <v>8710013</v>
      </c>
      <c r="E88" s="6">
        <v>244</v>
      </c>
      <c r="F88" s="18">
        <v>1200.5</v>
      </c>
      <c r="G88" s="18">
        <v>440.2</v>
      </c>
      <c r="H88" s="18">
        <v>270</v>
      </c>
    </row>
    <row r="89" spans="1:8" ht="40.5" x14ac:dyDescent="0.3">
      <c r="A89" s="7" t="s">
        <v>138</v>
      </c>
      <c r="B89" s="5" t="s">
        <v>111</v>
      </c>
      <c r="C89" s="5" t="s">
        <v>112</v>
      </c>
      <c r="D89" s="6">
        <v>8717013</v>
      </c>
      <c r="E89" s="6"/>
      <c r="G89" s="6">
        <f>G90</f>
        <v>463.7</v>
      </c>
      <c r="H89" s="6">
        <f>H90</f>
        <v>0</v>
      </c>
    </row>
    <row r="90" spans="1:8" ht="40.5" x14ac:dyDescent="0.3">
      <c r="A90" s="7" t="s">
        <v>15</v>
      </c>
      <c r="B90" s="5" t="s">
        <v>111</v>
      </c>
      <c r="C90" s="5" t="s">
        <v>112</v>
      </c>
      <c r="D90" s="6">
        <v>8717013</v>
      </c>
      <c r="E90" s="6">
        <v>244</v>
      </c>
      <c r="G90" s="6">
        <v>463.7</v>
      </c>
      <c r="H90" s="6">
        <v>0</v>
      </c>
    </row>
    <row r="91" spans="1:8" ht="40.5" x14ac:dyDescent="0.3">
      <c r="A91" s="7" t="s">
        <v>125</v>
      </c>
      <c r="B91" s="5" t="s">
        <v>111</v>
      </c>
      <c r="C91" s="5" t="s">
        <v>112</v>
      </c>
      <c r="D91" s="6">
        <v>8717014</v>
      </c>
      <c r="E91" s="6"/>
      <c r="G91" s="6">
        <f>G92</f>
        <v>275</v>
      </c>
      <c r="H91" s="6">
        <f>H92</f>
        <v>0</v>
      </c>
    </row>
    <row r="92" spans="1:8" ht="40.5" x14ac:dyDescent="0.3">
      <c r="A92" s="7" t="s">
        <v>15</v>
      </c>
      <c r="B92" s="5" t="s">
        <v>111</v>
      </c>
      <c r="C92" s="5" t="s">
        <v>112</v>
      </c>
      <c r="D92" s="6">
        <v>8717014</v>
      </c>
      <c r="E92" s="6">
        <v>244</v>
      </c>
      <c r="G92" s="6">
        <v>275</v>
      </c>
      <c r="H92" s="6">
        <v>0</v>
      </c>
    </row>
    <row r="93" spans="1:8" ht="40.5" x14ac:dyDescent="0.3">
      <c r="A93" s="7" t="s">
        <v>133</v>
      </c>
      <c r="B93" s="5" t="s">
        <v>111</v>
      </c>
      <c r="C93" s="5" t="s">
        <v>112</v>
      </c>
      <c r="D93" s="6">
        <v>8717088</v>
      </c>
      <c r="E93" s="6"/>
      <c r="G93" s="6">
        <f>G94</f>
        <v>232.6</v>
      </c>
      <c r="H93" s="6">
        <f>H94</f>
        <v>0</v>
      </c>
    </row>
    <row r="94" spans="1:8" ht="40.5" x14ac:dyDescent="0.3">
      <c r="A94" s="7" t="s">
        <v>15</v>
      </c>
      <c r="B94" s="5" t="s">
        <v>111</v>
      </c>
      <c r="C94" s="5" t="s">
        <v>112</v>
      </c>
      <c r="D94" s="6">
        <v>8717088</v>
      </c>
      <c r="E94" s="6">
        <v>244</v>
      </c>
      <c r="G94" s="6">
        <v>232.6</v>
      </c>
      <c r="H94" s="6">
        <v>0</v>
      </c>
    </row>
    <row r="95" spans="1:8" s="3" customFormat="1" ht="20.25" x14ac:dyDescent="0.3">
      <c r="A95" s="13" t="s">
        <v>58</v>
      </c>
      <c r="B95" s="14" t="s">
        <v>111</v>
      </c>
      <c r="C95" s="14">
        <v>12</v>
      </c>
      <c r="D95" s="15"/>
      <c r="E95" s="15"/>
      <c r="F95" s="16">
        <v>9405</v>
      </c>
      <c r="G95" s="8">
        <f>G96+G103</f>
        <v>3395</v>
      </c>
      <c r="H95" s="8">
        <f>H96+H103</f>
        <v>569</v>
      </c>
    </row>
    <row r="96" spans="1:8" s="3" customFormat="1" ht="60.75" x14ac:dyDescent="0.3">
      <c r="A96" s="7" t="s">
        <v>59</v>
      </c>
      <c r="B96" s="5" t="s">
        <v>111</v>
      </c>
      <c r="C96" s="5">
        <v>12</v>
      </c>
      <c r="D96" s="6">
        <v>8500000</v>
      </c>
      <c r="E96" s="8"/>
      <c r="F96" s="18">
        <v>8955</v>
      </c>
      <c r="G96" s="8">
        <f>G97+G99+G101</f>
        <v>2945</v>
      </c>
      <c r="H96" s="8">
        <f>H97+H99+H101</f>
        <v>544</v>
      </c>
    </row>
    <row r="97" spans="1:8" s="3" customFormat="1" ht="40.5" x14ac:dyDescent="0.3">
      <c r="A97" s="7" t="s">
        <v>60</v>
      </c>
      <c r="B97" s="5" t="s">
        <v>111</v>
      </c>
      <c r="C97" s="5">
        <v>12</v>
      </c>
      <c r="D97" s="6">
        <v>8501012</v>
      </c>
      <c r="E97" s="8"/>
      <c r="F97" s="18">
        <v>4800</v>
      </c>
      <c r="G97" s="8">
        <f>G98</f>
        <v>1808.6</v>
      </c>
      <c r="H97" s="8">
        <f>H98</f>
        <v>493</v>
      </c>
    </row>
    <row r="98" spans="1:8" s="3" customFormat="1" ht="40.5" x14ac:dyDescent="0.3">
      <c r="A98" s="7" t="s">
        <v>15</v>
      </c>
      <c r="B98" s="5" t="s">
        <v>111</v>
      </c>
      <c r="C98" s="5">
        <v>12</v>
      </c>
      <c r="D98" s="6">
        <v>8501012</v>
      </c>
      <c r="E98" s="6">
        <v>244</v>
      </c>
      <c r="F98" s="18">
        <v>4800</v>
      </c>
      <c r="G98" s="18">
        <v>1808.6</v>
      </c>
      <c r="H98" s="18">
        <v>493</v>
      </c>
    </row>
    <row r="99" spans="1:8" s="3" customFormat="1" ht="20.25" x14ac:dyDescent="0.3">
      <c r="A99" s="7" t="s">
        <v>61</v>
      </c>
      <c r="B99" s="5" t="s">
        <v>111</v>
      </c>
      <c r="C99" s="5">
        <v>12</v>
      </c>
      <c r="D99" s="6">
        <v>8501013</v>
      </c>
      <c r="E99" s="8"/>
      <c r="F99" s="18">
        <v>4155</v>
      </c>
      <c r="G99" s="8">
        <f>G100</f>
        <v>1085.4000000000001</v>
      </c>
      <c r="H99" s="8">
        <f>H100</f>
        <v>0</v>
      </c>
    </row>
    <row r="100" spans="1:8" s="3" customFormat="1" ht="40.5" x14ac:dyDescent="0.3">
      <c r="A100" s="7" t="s">
        <v>15</v>
      </c>
      <c r="B100" s="5" t="s">
        <v>111</v>
      </c>
      <c r="C100" s="5">
        <v>12</v>
      </c>
      <c r="D100" s="6">
        <v>8501013</v>
      </c>
      <c r="E100" s="6">
        <v>244</v>
      </c>
      <c r="F100" s="18">
        <v>4155</v>
      </c>
      <c r="G100" s="18">
        <v>1085.4000000000001</v>
      </c>
      <c r="H100" s="18">
        <v>0</v>
      </c>
    </row>
    <row r="101" spans="1:8" s="3" customFormat="1" ht="40.5" x14ac:dyDescent="0.3">
      <c r="A101" s="7" t="s">
        <v>127</v>
      </c>
      <c r="B101" s="5" t="s">
        <v>111</v>
      </c>
      <c r="C101" s="5" t="s">
        <v>126</v>
      </c>
      <c r="D101" s="6">
        <v>8501015</v>
      </c>
      <c r="E101" s="6"/>
      <c r="F101" s="18"/>
      <c r="G101" s="18">
        <f>G102</f>
        <v>51</v>
      </c>
      <c r="H101" s="18">
        <f>H102</f>
        <v>51</v>
      </c>
    </row>
    <row r="102" spans="1:8" s="3" customFormat="1" ht="40.5" x14ac:dyDescent="0.3">
      <c r="A102" s="7" t="s">
        <v>15</v>
      </c>
      <c r="B102" s="5" t="s">
        <v>111</v>
      </c>
      <c r="C102" s="5" t="s">
        <v>126</v>
      </c>
      <c r="D102" s="6">
        <v>8501015</v>
      </c>
      <c r="E102" s="6">
        <v>244</v>
      </c>
      <c r="F102" s="18"/>
      <c r="G102" s="18">
        <v>51</v>
      </c>
      <c r="H102" s="18">
        <v>51</v>
      </c>
    </row>
    <row r="103" spans="1:8" s="3" customFormat="1" ht="81" x14ac:dyDescent="0.3">
      <c r="A103" s="7" t="s">
        <v>62</v>
      </c>
      <c r="B103" s="5" t="s">
        <v>111</v>
      </c>
      <c r="C103" s="5">
        <v>12</v>
      </c>
      <c r="D103" s="6">
        <v>8700000</v>
      </c>
      <c r="E103" s="6"/>
      <c r="F103" s="18">
        <v>450</v>
      </c>
      <c r="G103" s="8">
        <f>G104</f>
        <v>450</v>
      </c>
      <c r="H103" s="8">
        <f>H104</f>
        <v>25</v>
      </c>
    </row>
    <row r="104" spans="1:8" s="3" customFormat="1" ht="20.25" x14ac:dyDescent="0.3">
      <c r="A104" s="7" t="s">
        <v>63</v>
      </c>
      <c r="B104" s="5" t="s">
        <v>111</v>
      </c>
      <c r="C104" s="5">
        <v>12</v>
      </c>
      <c r="D104" s="6">
        <v>8740000</v>
      </c>
      <c r="E104" s="6"/>
      <c r="F104" s="18">
        <v>450</v>
      </c>
      <c r="G104" s="8">
        <f>G105+G107</f>
        <v>450</v>
      </c>
      <c r="H104" s="8">
        <f>H105+H107</f>
        <v>25</v>
      </c>
    </row>
    <row r="105" spans="1:8" s="3" customFormat="1" ht="40.5" x14ac:dyDescent="0.3">
      <c r="A105" s="7" t="s">
        <v>64</v>
      </c>
      <c r="B105" s="5" t="s">
        <v>111</v>
      </c>
      <c r="C105" s="5">
        <v>12</v>
      </c>
      <c r="D105" s="6">
        <v>8740001</v>
      </c>
      <c r="E105" s="8"/>
      <c r="F105" s="18">
        <v>400</v>
      </c>
      <c r="G105" s="8">
        <f>G106</f>
        <v>400</v>
      </c>
      <c r="H105" s="8">
        <f>H106</f>
        <v>0</v>
      </c>
    </row>
    <row r="106" spans="1:8" s="3" customFormat="1" ht="40.5" x14ac:dyDescent="0.3">
      <c r="A106" s="7" t="s">
        <v>15</v>
      </c>
      <c r="B106" s="5" t="s">
        <v>111</v>
      </c>
      <c r="C106" s="5">
        <v>12</v>
      </c>
      <c r="D106" s="6">
        <v>8740001</v>
      </c>
      <c r="E106" s="6">
        <v>244</v>
      </c>
      <c r="F106" s="18">
        <v>400</v>
      </c>
      <c r="G106" s="18">
        <v>400</v>
      </c>
      <c r="H106" s="18">
        <v>0</v>
      </c>
    </row>
    <row r="107" spans="1:8" s="3" customFormat="1" ht="60.75" x14ac:dyDescent="0.3">
      <c r="A107" s="7" t="s">
        <v>65</v>
      </c>
      <c r="B107" s="5" t="s">
        <v>111</v>
      </c>
      <c r="C107" s="5">
        <v>12</v>
      </c>
      <c r="D107" s="6">
        <v>8740002</v>
      </c>
      <c r="E107" s="6"/>
      <c r="F107" s="18">
        <v>50</v>
      </c>
      <c r="G107" s="8">
        <f>G108</f>
        <v>50</v>
      </c>
      <c r="H107" s="8">
        <f>H108</f>
        <v>25</v>
      </c>
    </row>
    <row r="108" spans="1:8" s="3" customFormat="1" ht="40.5" x14ac:dyDescent="0.3">
      <c r="A108" s="7" t="s">
        <v>15</v>
      </c>
      <c r="B108" s="5" t="s">
        <v>111</v>
      </c>
      <c r="C108" s="5">
        <v>12</v>
      </c>
      <c r="D108" s="6">
        <v>8740002</v>
      </c>
      <c r="E108" s="6">
        <v>244</v>
      </c>
      <c r="F108" s="18">
        <v>50</v>
      </c>
      <c r="G108" s="18">
        <v>50</v>
      </c>
      <c r="H108" s="18">
        <v>25</v>
      </c>
    </row>
    <row r="109" spans="1:8" s="3" customFormat="1" ht="20.25" x14ac:dyDescent="0.3">
      <c r="A109" s="9" t="s">
        <v>66</v>
      </c>
      <c r="B109" s="10" t="s">
        <v>104</v>
      </c>
      <c r="C109" s="10" t="s">
        <v>109</v>
      </c>
      <c r="D109" s="11"/>
      <c r="E109" s="11"/>
      <c r="F109" s="12">
        <v>27209.8</v>
      </c>
      <c r="G109" s="8">
        <f>G110+G140+G136</f>
        <v>40637</v>
      </c>
      <c r="H109" s="8">
        <f>H110+H140+H136</f>
        <v>9396.2999999999993</v>
      </c>
    </row>
    <row r="110" spans="1:8" s="3" customFormat="1" ht="20.25" x14ac:dyDescent="0.3">
      <c r="A110" s="13" t="s">
        <v>67</v>
      </c>
      <c r="B110" s="14" t="s">
        <v>104</v>
      </c>
      <c r="C110" s="14" t="s">
        <v>110</v>
      </c>
      <c r="D110" s="15"/>
      <c r="E110" s="15"/>
      <c r="F110" s="16">
        <v>12757.3</v>
      </c>
      <c r="G110" s="8">
        <f>G111+G115+G118</f>
        <v>25013.7</v>
      </c>
      <c r="H110" s="8">
        <f>H111+H115+H118</f>
        <v>3611.7</v>
      </c>
    </row>
    <row r="111" spans="1:8" s="3" customFormat="1" ht="81" x14ac:dyDescent="0.3">
      <c r="A111" s="7" t="s">
        <v>36</v>
      </c>
      <c r="B111" s="5" t="s">
        <v>104</v>
      </c>
      <c r="C111" s="5" t="s">
        <v>110</v>
      </c>
      <c r="D111" s="6">
        <v>8500000</v>
      </c>
      <c r="E111" s="6"/>
      <c r="F111" s="18">
        <v>1450</v>
      </c>
      <c r="G111" s="8">
        <f t="shared" ref="G111:H113" si="3">G112</f>
        <v>1101.2</v>
      </c>
      <c r="H111" s="8">
        <f t="shared" si="3"/>
        <v>47.2</v>
      </c>
    </row>
    <row r="112" spans="1:8" s="3" customFormat="1" ht="20.25" x14ac:dyDescent="0.3">
      <c r="A112" s="7" t="s">
        <v>37</v>
      </c>
      <c r="B112" s="5" t="s">
        <v>104</v>
      </c>
      <c r="C112" s="5" t="s">
        <v>110</v>
      </c>
      <c r="D112" s="6">
        <v>8500000</v>
      </c>
      <c r="E112" s="6"/>
      <c r="F112" s="18">
        <v>1450</v>
      </c>
      <c r="G112" s="18">
        <f t="shared" si="3"/>
        <v>1101.2</v>
      </c>
      <c r="H112" s="18">
        <f t="shared" si="3"/>
        <v>47.2</v>
      </c>
    </row>
    <row r="113" spans="1:8" s="3" customFormat="1" ht="40.5" x14ac:dyDescent="0.3">
      <c r="A113" s="7" t="s">
        <v>15</v>
      </c>
      <c r="B113" s="5" t="s">
        <v>104</v>
      </c>
      <c r="C113" s="5" t="s">
        <v>110</v>
      </c>
      <c r="D113" s="6">
        <v>8501014</v>
      </c>
      <c r="E113" s="6"/>
      <c r="F113" s="18">
        <v>1450</v>
      </c>
      <c r="G113" s="18">
        <f t="shared" si="3"/>
        <v>1101.2</v>
      </c>
      <c r="H113" s="18">
        <f t="shared" si="3"/>
        <v>47.2</v>
      </c>
    </row>
    <row r="114" spans="1:8" s="3" customFormat="1" ht="40.5" x14ac:dyDescent="0.3">
      <c r="A114" s="7" t="s">
        <v>15</v>
      </c>
      <c r="B114" s="5" t="s">
        <v>104</v>
      </c>
      <c r="C114" s="5" t="s">
        <v>110</v>
      </c>
      <c r="D114" s="6">
        <v>8501014</v>
      </c>
      <c r="E114" s="6">
        <v>244</v>
      </c>
      <c r="F114" s="18">
        <v>1450</v>
      </c>
      <c r="G114" s="18">
        <v>1101.2</v>
      </c>
      <c r="H114" s="18">
        <v>47.2</v>
      </c>
    </row>
    <row r="115" spans="1:8" s="3" customFormat="1" ht="40.5" x14ac:dyDescent="0.3">
      <c r="A115" s="7" t="s">
        <v>68</v>
      </c>
      <c r="B115" s="5" t="s">
        <v>104</v>
      </c>
      <c r="C115" s="5" t="s">
        <v>110</v>
      </c>
      <c r="D115" s="6">
        <v>8600000</v>
      </c>
      <c r="E115" s="8"/>
      <c r="F115" s="18">
        <v>2000</v>
      </c>
      <c r="G115" s="8">
        <f>G116</f>
        <v>2000</v>
      </c>
      <c r="H115" s="8">
        <f>H116</f>
        <v>1173.9000000000001</v>
      </c>
    </row>
    <row r="116" spans="1:8" s="3" customFormat="1" ht="40.5" x14ac:dyDescent="0.3">
      <c r="A116" s="7" t="s">
        <v>69</v>
      </c>
      <c r="B116" s="5" t="s">
        <v>104</v>
      </c>
      <c r="C116" s="5" t="s">
        <v>110</v>
      </c>
      <c r="D116" s="6">
        <v>8600602</v>
      </c>
      <c r="E116" s="8"/>
      <c r="F116" s="18">
        <v>2000</v>
      </c>
      <c r="G116" s="8">
        <v>2000</v>
      </c>
      <c r="H116" s="8">
        <f>H117</f>
        <v>1173.9000000000001</v>
      </c>
    </row>
    <row r="117" spans="1:8" s="3" customFormat="1" ht="40.5" x14ac:dyDescent="0.3">
      <c r="A117" s="7" t="s">
        <v>70</v>
      </c>
      <c r="B117" s="5" t="s">
        <v>104</v>
      </c>
      <c r="C117" s="5" t="s">
        <v>110</v>
      </c>
      <c r="D117" s="6">
        <v>8600602</v>
      </c>
      <c r="E117" s="6">
        <v>810</v>
      </c>
      <c r="F117" s="18">
        <v>2000</v>
      </c>
      <c r="G117" s="18">
        <v>2000</v>
      </c>
      <c r="H117" s="18">
        <v>1173.9000000000001</v>
      </c>
    </row>
    <row r="118" spans="1:8" s="3" customFormat="1" ht="81" x14ac:dyDescent="0.3">
      <c r="A118" s="7" t="s">
        <v>53</v>
      </c>
      <c r="B118" s="5" t="s">
        <v>104</v>
      </c>
      <c r="C118" s="5" t="s">
        <v>110</v>
      </c>
      <c r="D118" s="6">
        <v>8700000</v>
      </c>
      <c r="E118" s="6"/>
      <c r="F118" s="18">
        <v>10757.3</v>
      </c>
      <c r="G118" s="8">
        <f>G119+G121+G133</f>
        <v>21912.5</v>
      </c>
      <c r="H118" s="8">
        <f>H119+H121+H133</f>
        <v>2390.6</v>
      </c>
    </row>
    <row r="119" spans="1:8" s="3" customFormat="1" ht="81" x14ac:dyDescent="0.3">
      <c r="A119" s="7" t="s">
        <v>134</v>
      </c>
      <c r="B119" s="5" t="s">
        <v>104</v>
      </c>
      <c r="C119" s="5" t="s">
        <v>110</v>
      </c>
      <c r="D119" s="6">
        <v>8707078</v>
      </c>
      <c r="E119" s="6"/>
      <c r="F119" s="18"/>
      <c r="G119" s="8">
        <v>1347</v>
      </c>
      <c r="H119" s="8">
        <v>1308.9000000000001</v>
      </c>
    </row>
    <row r="120" spans="1:8" s="3" customFormat="1" ht="40.5" x14ac:dyDescent="0.3">
      <c r="A120" s="7" t="s">
        <v>135</v>
      </c>
      <c r="B120" s="5" t="s">
        <v>104</v>
      </c>
      <c r="C120" s="5" t="s">
        <v>110</v>
      </c>
      <c r="D120" s="6">
        <v>8707078</v>
      </c>
      <c r="E120" s="6">
        <v>414</v>
      </c>
      <c r="F120" s="18"/>
      <c r="G120" s="8">
        <v>1347</v>
      </c>
      <c r="H120" s="8">
        <v>1308.9000000000001</v>
      </c>
    </row>
    <row r="121" spans="1:8" s="3" customFormat="1" ht="20.25" x14ac:dyDescent="0.3">
      <c r="A121" s="7" t="s">
        <v>71</v>
      </c>
      <c r="B121" s="5" t="s">
        <v>104</v>
      </c>
      <c r="C121" s="5" t="s">
        <v>110</v>
      </c>
      <c r="D121" s="6">
        <v>8720000</v>
      </c>
      <c r="E121" s="6"/>
      <c r="F121" s="18">
        <v>10057.299999999999</v>
      </c>
      <c r="G121" s="8">
        <f>G122+G125+G132+G129</f>
        <v>19865.5</v>
      </c>
      <c r="H121" s="8">
        <f>H122+H125+H132+H129</f>
        <v>982.59999999999991</v>
      </c>
    </row>
    <row r="122" spans="1:8" s="3" customFormat="1" ht="40.5" x14ac:dyDescent="0.3">
      <c r="A122" s="7" t="s">
        <v>72</v>
      </c>
      <c r="B122" s="5" t="s">
        <v>104</v>
      </c>
      <c r="C122" s="5" t="s">
        <v>110</v>
      </c>
      <c r="D122" s="6">
        <v>8720021</v>
      </c>
      <c r="E122" s="8"/>
      <c r="F122" s="18">
        <v>9854.5</v>
      </c>
      <c r="G122" s="8">
        <f>G124+G123</f>
        <v>6316.2</v>
      </c>
      <c r="H122" s="8">
        <f>H124+H123</f>
        <v>277.3</v>
      </c>
    </row>
    <row r="123" spans="1:8" s="3" customFormat="1" ht="40.5" x14ac:dyDescent="0.3">
      <c r="A123" s="7" t="s">
        <v>114</v>
      </c>
      <c r="B123" s="5" t="s">
        <v>104</v>
      </c>
      <c r="C123" s="5" t="s">
        <v>110</v>
      </c>
      <c r="D123" s="6">
        <v>8720021</v>
      </c>
      <c r="E123" s="6">
        <v>243</v>
      </c>
      <c r="F123" s="18">
        <v>202.8</v>
      </c>
      <c r="G123" s="8">
        <v>4861.2</v>
      </c>
      <c r="H123" s="8">
        <v>0</v>
      </c>
    </row>
    <row r="124" spans="1:8" s="3" customFormat="1" ht="40.5" x14ac:dyDescent="0.3">
      <c r="A124" s="7" t="s">
        <v>15</v>
      </c>
      <c r="B124" s="5" t="s">
        <v>104</v>
      </c>
      <c r="C124" s="5" t="s">
        <v>110</v>
      </c>
      <c r="D124" s="6">
        <v>8720021</v>
      </c>
      <c r="E124" s="6">
        <v>244</v>
      </c>
      <c r="F124" s="18">
        <v>9854.5</v>
      </c>
      <c r="G124" s="18">
        <v>1455</v>
      </c>
      <c r="H124" s="18">
        <v>277.3</v>
      </c>
    </row>
    <row r="125" spans="1:8" s="3" customFormat="1" ht="40.5" x14ac:dyDescent="0.3">
      <c r="A125" s="7" t="s">
        <v>115</v>
      </c>
      <c r="B125" s="5" t="s">
        <v>104</v>
      </c>
      <c r="C125" s="5" t="s">
        <v>110</v>
      </c>
      <c r="D125" s="6">
        <v>8720022</v>
      </c>
      <c r="E125" s="8"/>
      <c r="F125" s="18">
        <v>202.8</v>
      </c>
      <c r="G125" s="8">
        <f>SUM(G126:G128)</f>
        <v>954.6</v>
      </c>
      <c r="H125" s="8">
        <f>SUM(H126:H128)</f>
        <v>705.3</v>
      </c>
    </row>
    <row r="126" spans="1:8" s="3" customFormat="1" ht="40.5" x14ac:dyDescent="0.3">
      <c r="A126" s="7" t="s">
        <v>114</v>
      </c>
      <c r="B126" s="5" t="s">
        <v>104</v>
      </c>
      <c r="C126" s="5" t="s">
        <v>110</v>
      </c>
      <c r="D126" s="6">
        <v>8720022</v>
      </c>
      <c r="E126" s="6">
        <v>243</v>
      </c>
      <c r="F126" s="18">
        <v>202.8</v>
      </c>
      <c r="G126" s="18">
        <f>520.8</f>
        <v>520.79999999999995</v>
      </c>
      <c r="H126" s="18">
        <v>490.8</v>
      </c>
    </row>
    <row r="127" spans="1:8" s="3" customFormat="1" ht="40.5" x14ac:dyDescent="0.3">
      <c r="A127" s="7" t="s">
        <v>15</v>
      </c>
      <c r="B127" s="5" t="s">
        <v>104</v>
      </c>
      <c r="C127" s="5" t="s">
        <v>110</v>
      </c>
      <c r="D127" s="6">
        <v>8720022</v>
      </c>
      <c r="E127" s="6">
        <v>244</v>
      </c>
      <c r="F127" s="18">
        <v>202.8</v>
      </c>
      <c r="G127" s="18">
        <v>243.7</v>
      </c>
      <c r="H127" s="18">
        <v>145.6</v>
      </c>
    </row>
    <row r="128" spans="1:8" s="3" customFormat="1" ht="40.5" x14ac:dyDescent="0.3">
      <c r="A128" s="7" t="s">
        <v>79</v>
      </c>
      <c r="B128" s="5" t="s">
        <v>104</v>
      </c>
      <c r="C128" s="5" t="s">
        <v>110</v>
      </c>
      <c r="D128" s="6">
        <v>8720022</v>
      </c>
      <c r="E128" s="6">
        <v>414</v>
      </c>
      <c r="F128" s="18">
        <v>202.8</v>
      </c>
      <c r="G128" s="18">
        <v>190.1</v>
      </c>
      <c r="H128" s="18">
        <v>68.900000000000006</v>
      </c>
    </row>
    <row r="129" spans="1:8" s="3" customFormat="1" ht="40.5" x14ac:dyDescent="0.3">
      <c r="A129" s="7" t="s">
        <v>139</v>
      </c>
      <c r="B129" s="5" t="s">
        <v>104</v>
      </c>
      <c r="C129" s="5" t="s">
        <v>110</v>
      </c>
      <c r="D129" s="6">
        <v>8727016</v>
      </c>
      <c r="E129" s="6"/>
      <c r="F129" s="18"/>
      <c r="G129" s="27">
        <f>G130</f>
        <v>4862</v>
      </c>
      <c r="H129" s="27">
        <f>H130</f>
        <v>0</v>
      </c>
    </row>
    <row r="130" spans="1:8" s="3" customFormat="1" ht="40.5" x14ac:dyDescent="0.3">
      <c r="A130" s="7" t="s">
        <v>15</v>
      </c>
      <c r="B130" s="5" t="s">
        <v>104</v>
      </c>
      <c r="C130" s="5" t="s">
        <v>110</v>
      </c>
      <c r="D130" s="6">
        <v>8727016</v>
      </c>
      <c r="E130" s="6">
        <v>244</v>
      </c>
      <c r="F130" s="18"/>
      <c r="G130" s="27">
        <v>4862</v>
      </c>
      <c r="H130" s="27">
        <v>0</v>
      </c>
    </row>
    <row r="131" spans="1:8" s="3" customFormat="1" ht="40.5" x14ac:dyDescent="0.3">
      <c r="A131" s="7" t="s">
        <v>136</v>
      </c>
      <c r="B131" s="5" t="s">
        <v>104</v>
      </c>
      <c r="C131" s="5" t="s">
        <v>110</v>
      </c>
      <c r="D131" s="6">
        <v>8727026</v>
      </c>
      <c r="E131" s="6"/>
      <c r="F131" s="18"/>
      <c r="G131" s="18">
        <f>G132</f>
        <v>7732.7</v>
      </c>
      <c r="H131" s="18">
        <f>H132</f>
        <v>0</v>
      </c>
    </row>
    <row r="132" spans="1:8" s="3" customFormat="1" ht="40.5" x14ac:dyDescent="0.3">
      <c r="A132" s="7" t="s">
        <v>137</v>
      </c>
      <c r="B132" s="5" t="s">
        <v>104</v>
      </c>
      <c r="C132" s="5" t="s">
        <v>110</v>
      </c>
      <c r="D132" s="6">
        <v>8727026</v>
      </c>
      <c r="E132" s="6">
        <v>243</v>
      </c>
      <c r="F132" s="18"/>
      <c r="G132" s="18">
        <v>7732.7</v>
      </c>
      <c r="H132" s="18">
        <v>0</v>
      </c>
    </row>
    <row r="133" spans="1:8" s="3" customFormat="1" ht="40.5" x14ac:dyDescent="0.3">
      <c r="A133" s="7" t="s">
        <v>73</v>
      </c>
      <c r="B133" s="5" t="s">
        <v>104</v>
      </c>
      <c r="C133" s="5" t="s">
        <v>110</v>
      </c>
      <c r="D133" s="6">
        <v>8750000</v>
      </c>
      <c r="E133" s="8"/>
      <c r="F133" s="18">
        <v>700</v>
      </c>
      <c r="G133" s="8">
        <f>G134</f>
        <v>700</v>
      </c>
      <c r="H133" s="8">
        <f>H134</f>
        <v>99.1</v>
      </c>
    </row>
    <row r="134" spans="1:8" s="3" customFormat="1" ht="20.25" x14ac:dyDescent="0.3">
      <c r="A134" s="7" t="s">
        <v>74</v>
      </c>
      <c r="B134" s="5" t="s">
        <v>104</v>
      </c>
      <c r="C134" s="5" t="s">
        <v>110</v>
      </c>
      <c r="D134" s="6">
        <v>8750004</v>
      </c>
      <c r="E134" s="8"/>
      <c r="F134" s="18">
        <v>700</v>
      </c>
      <c r="G134" s="8">
        <f>G135</f>
        <v>700</v>
      </c>
      <c r="H134" s="8">
        <f>H135</f>
        <v>99.1</v>
      </c>
    </row>
    <row r="135" spans="1:8" s="3" customFormat="1" ht="40.5" x14ac:dyDescent="0.3">
      <c r="A135" s="7" t="s">
        <v>15</v>
      </c>
      <c r="B135" s="5" t="s">
        <v>104</v>
      </c>
      <c r="C135" s="5" t="s">
        <v>110</v>
      </c>
      <c r="D135" s="6">
        <v>8750004</v>
      </c>
      <c r="E135" s="6">
        <v>244</v>
      </c>
      <c r="F135" s="18">
        <v>700</v>
      </c>
      <c r="G135" s="18">
        <v>700</v>
      </c>
      <c r="H135" s="18">
        <v>99.1</v>
      </c>
    </row>
    <row r="136" spans="1:8" s="3" customFormat="1" ht="20.25" x14ac:dyDescent="0.3">
      <c r="A136" s="7" t="s">
        <v>119</v>
      </c>
      <c r="B136" s="5" t="s">
        <v>104</v>
      </c>
      <c r="C136" s="5" t="s">
        <v>108</v>
      </c>
      <c r="D136" s="6">
        <v>8750000</v>
      </c>
      <c r="E136" s="6"/>
      <c r="F136" s="18"/>
      <c r="G136" s="18">
        <f>G137</f>
        <v>6367.8</v>
      </c>
      <c r="H136" s="18">
        <f>H137</f>
        <v>2778.9</v>
      </c>
    </row>
    <row r="137" spans="1:8" s="3" customFormat="1" ht="40.5" x14ac:dyDescent="0.3">
      <c r="A137" s="7" t="s">
        <v>120</v>
      </c>
      <c r="B137" s="5" t="s">
        <v>104</v>
      </c>
      <c r="C137" s="5" t="s">
        <v>108</v>
      </c>
      <c r="D137" s="6">
        <v>8750003</v>
      </c>
      <c r="E137" s="6"/>
      <c r="F137" s="18"/>
      <c r="G137" s="18">
        <f>G138+G139</f>
        <v>6367.8</v>
      </c>
      <c r="H137" s="18">
        <f>H138+H139</f>
        <v>2778.9</v>
      </c>
    </row>
    <row r="138" spans="1:8" s="3" customFormat="1" ht="40.5" x14ac:dyDescent="0.3">
      <c r="A138" s="7" t="s">
        <v>70</v>
      </c>
      <c r="B138" s="5" t="s">
        <v>104</v>
      </c>
      <c r="C138" s="5" t="s">
        <v>108</v>
      </c>
      <c r="D138" s="6">
        <v>8750003</v>
      </c>
      <c r="E138" s="6">
        <v>810</v>
      </c>
      <c r="F138" s="18"/>
      <c r="G138" s="18">
        <v>4803.8</v>
      </c>
      <c r="H138" s="18">
        <v>1926</v>
      </c>
    </row>
    <row r="139" spans="1:8" s="3" customFormat="1" ht="20.25" x14ac:dyDescent="0.3">
      <c r="A139" s="7" t="s">
        <v>122</v>
      </c>
      <c r="B139" s="5" t="s">
        <v>104</v>
      </c>
      <c r="C139" s="5" t="s">
        <v>108</v>
      </c>
      <c r="D139" s="6">
        <v>8750003</v>
      </c>
      <c r="E139" s="6">
        <v>853</v>
      </c>
      <c r="F139" s="18"/>
      <c r="G139" s="18">
        <v>1564</v>
      </c>
      <c r="H139" s="18">
        <v>852.9</v>
      </c>
    </row>
    <row r="140" spans="1:8" s="3" customFormat="1" ht="20.25" x14ac:dyDescent="0.3">
      <c r="A140" s="13" t="s">
        <v>75</v>
      </c>
      <c r="B140" s="14" t="s">
        <v>104</v>
      </c>
      <c r="C140" s="14" t="s">
        <v>107</v>
      </c>
      <c r="D140" s="15"/>
      <c r="E140" s="15"/>
      <c r="F140" s="16">
        <v>14452.5</v>
      </c>
      <c r="G140" s="8">
        <f>G145+G141</f>
        <v>9255.5</v>
      </c>
      <c r="H140" s="8">
        <f>H145+H141</f>
        <v>3005.7000000000003</v>
      </c>
    </row>
    <row r="141" spans="1:8" s="3" customFormat="1" ht="81" x14ac:dyDescent="0.3">
      <c r="A141" s="7" t="s">
        <v>36</v>
      </c>
      <c r="B141" s="5" t="s">
        <v>104</v>
      </c>
      <c r="C141" s="5" t="s">
        <v>107</v>
      </c>
      <c r="D141" s="6">
        <v>8500000</v>
      </c>
      <c r="E141" s="6"/>
      <c r="F141" s="18">
        <v>1450</v>
      </c>
      <c r="G141" s="8">
        <f t="shared" ref="G141:H143" si="4">G142</f>
        <v>500</v>
      </c>
      <c r="H141" s="8">
        <f t="shared" si="4"/>
        <v>99.9</v>
      </c>
    </row>
    <row r="142" spans="1:8" s="3" customFormat="1" ht="20.25" x14ac:dyDescent="0.3">
      <c r="A142" s="7" t="s">
        <v>37</v>
      </c>
      <c r="B142" s="5" t="s">
        <v>104</v>
      </c>
      <c r="C142" s="5" t="s">
        <v>107</v>
      </c>
      <c r="D142" s="6">
        <v>8500000</v>
      </c>
      <c r="E142" s="6"/>
      <c r="F142" s="18">
        <v>1450</v>
      </c>
      <c r="G142" s="18">
        <f t="shared" si="4"/>
        <v>500</v>
      </c>
      <c r="H142" s="18">
        <f t="shared" si="4"/>
        <v>99.9</v>
      </c>
    </row>
    <row r="143" spans="1:8" s="3" customFormat="1" ht="40.5" x14ac:dyDescent="0.3">
      <c r="A143" s="7" t="s">
        <v>15</v>
      </c>
      <c r="B143" s="5" t="s">
        <v>104</v>
      </c>
      <c r="C143" s="5" t="s">
        <v>107</v>
      </c>
      <c r="D143" s="6">
        <v>8501014</v>
      </c>
      <c r="E143" s="6"/>
      <c r="F143" s="18">
        <v>1450</v>
      </c>
      <c r="G143" s="18">
        <f t="shared" si="4"/>
        <v>500</v>
      </c>
      <c r="H143" s="18">
        <f t="shared" si="4"/>
        <v>99.9</v>
      </c>
    </row>
    <row r="144" spans="1:8" s="3" customFormat="1" ht="40.5" x14ac:dyDescent="0.3">
      <c r="A144" s="7" t="s">
        <v>15</v>
      </c>
      <c r="B144" s="5" t="s">
        <v>104</v>
      </c>
      <c r="C144" s="5" t="s">
        <v>107</v>
      </c>
      <c r="D144" s="6">
        <v>8501014</v>
      </c>
      <c r="E144" s="6">
        <v>244</v>
      </c>
      <c r="F144" s="18">
        <v>1450</v>
      </c>
      <c r="G144" s="18">
        <v>500</v>
      </c>
      <c r="H144" s="18">
        <v>99.9</v>
      </c>
    </row>
    <row r="145" spans="1:8" s="3" customFormat="1" ht="81" x14ac:dyDescent="0.3">
      <c r="A145" s="7" t="s">
        <v>53</v>
      </c>
      <c r="B145" s="5" t="s">
        <v>104</v>
      </c>
      <c r="C145" s="5" t="s">
        <v>107</v>
      </c>
      <c r="D145" s="6">
        <v>8700000</v>
      </c>
      <c r="E145" s="6"/>
      <c r="F145" s="18">
        <v>14452.5</v>
      </c>
      <c r="G145" s="8">
        <f>G146+G151+0</f>
        <v>8755.5</v>
      </c>
      <c r="H145" s="8">
        <f>H146+H151+0</f>
        <v>2905.8</v>
      </c>
    </row>
    <row r="146" spans="1:8" s="3" customFormat="1" ht="20.25" x14ac:dyDescent="0.3">
      <c r="A146" s="7" t="s">
        <v>76</v>
      </c>
      <c r="B146" s="5" t="s">
        <v>104</v>
      </c>
      <c r="C146" s="5" t="s">
        <v>107</v>
      </c>
      <c r="D146" s="6">
        <v>8730000</v>
      </c>
      <c r="E146" s="6"/>
      <c r="F146" s="18">
        <v>10752.5</v>
      </c>
      <c r="G146" s="8">
        <f>G147+G149</f>
        <v>3379.7</v>
      </c>
      <c r="H146" s="8">
        <f>H147+H149</f>
        <v>245.9</v>
      </c>
    </row>
    <row r="147" spans="1:8" s="3" customFormat="1" ht="20.25" x14ac:dyDescent="0.3">
      <c r="A147" s="7" t="s">
        <v>77</v>
      </c>
      <c r="B147" s="5" t="s">
        <v>104</v>
      </c>
      <c r="C147" s="5" t="s">
        <v>107</v>
      </c>
      <c r="D147" s="6">
        <v>8730031</v>
      </c>
      <c r="E147" s="8"/>
      <c r="F147" s="18">
        <v>10552.5</v>
      </c>
      <c r="G147" s="8">
        <f>G148</f>
        <v>3179.7</v>
      </c>
      <c r="H147" s="8">
        <f>H148</f>
        <v>245.9</v>
      </c>
    </row>
    <row r="148" spans="1:8" s="3" customFormat="1" ht="40.5" x14ac:dyDescent="0.3">
      <c r="A148" s="7" t="s">
        <v>15</v>
      </c>
      <c r="B148" s="5" t="s">
        <v>104</v>
      </c>
      <c r="C148" s="5" t="s">
        <v>107</v>
      </c>
      <c r="D148" s="6">
        <v>8730031</v>
      </c>
      <c r="E148" s="6">
        <v>244</v>
      </c>
      <c r="F148" s="18">
        <v>10552.5</v>
      </c>
      <c r="G148" s="18">
        <v>3179.7</v>
      </c>
      <c r="H148" s="18">
        <v>245.9</v>
      </c>
    </row>
    <row r="149" spans="1:8" s="3" customFormat="1" ht="20.25" x14ac:dyDescent="0.3">
      <c r="A149" s="7" t="s">
        <v>78</v>
      </c>
      <c r="B149" s="5" t="s">
        <v>104</v>
      </c>
      <c r="C149" s="5" t="s">
        <v>107</v>
      </c>
      <c r="D149" s="6">
        <v>8730032</v>
      </c>
      <c r="E149" s="6"/>
      <c r="F149" s="18">
        <v>200</v>
      </c>
      <c r="G149" s="26">
        <f>G150</f>
        <v>200</v>
      </c>
      <c r="H149" s="26">
        <f>H150</f>
        <v>0</v>
      </c>
    </row>
    <row r="150" spans="1:8" s="3" customFormat="1" ht="40.5" x14ac:dyDescent="0.3">
      <c r="A150" s="7" t="s">
        <v>79</v>
      </c>
      <c r="B150" s="5" t="s">
        <v>104</v>
      </c>
      <c r="C150" s="5" t="s">
        <v>80</v>
      </c>
      <c r="D150" s="6">
        <v>8730032</v>
      </c>
      <c r="E150" s="6">
        <v>414</v>
      </c>
      <c r="F150" s="18">
        <v>200</v>
      </c>
      <c r="G150" s="27">
        <v>200</v>
      </c>
      <c r="H150" s="27">
        <v>0</v>
      </c>
    </row>
    <row r="151" spans="1:8" s="3" customFormat="1" ht="40.5" x14ac:dyDescent="0.3">
      <c r="A151" s="7" t="s">
        <v>73</v>
      </c>
      <c r="B151" s="5" t="s">
        <v>104</v>
      </c>
      <c r="C151" s="5" t="s">
        <v>107</v>
      </c>
      <c r="D151" s="6">
        <v>8750000</v>
      </c>
      <c r="E151" s="8"/>
      <c r="F151" s="18">
        <v>3700</v>
      </c>
      <c r="G151" s="8">
        <f>G152+G154</f>
        <v>5375.8</v>
      </c>
      <c r="H151" s="8">
        <f>H152+H154</f>
        <v>2659.9</v>
      </c>
    </row>
    <row r="152" spans="1:8" s="3" customFormat="1" ht="20.25" x14ac:dyDescent="0.3">
      <c r="A152" s="7" t="s">
        <v>81</v>
      </c>
      <c r="B152" s="5" t="s">
        <v>104</v>
      </c>
      <c r="C152" s="5" t="s">
        <v>107</v>
      </c>
      <c r="D152" s="6">
        <v>8750001</v>
      </c>
      <c r="E152" s="8"/>
      <c r="F152" s="18">
        <v>3000</v>
      </c>
      <c r="G152" s="8">
        <f>G153</f>
        <v>4485.7</v>
      </c>
      <c r="H152" s="8">
        <f>H153</f>
        <v>2319</v>
      </c>
    </row>
    <row r="153" spans="1:8" s="3" customFormat="1" ht="40.5" x14ac:dyDescent="0.3">
      <c r="A153" s="7" t="s">
        <v>15</v>
      </c>
      <c r="B153" s="5" t="s">
        <v>104</v>
      </c>
      <c r="C153" s="5" t="s">
        <v>107</v>
      </c>
      <c r="D153" s="6">
        <v>8750001</v>
      </c>
      <c r="E153" s="6">
        <v>244</v>
      </c>
      <c r="F153" s="18">
        <v>3000</v>
      </c>
      <c r="G153" s="18">
        <v>4485.7</v>
      </c>
      <c r="H153" s="18">
        <v>2319</v>
      </c>
    </row>
    <row r="154" spans="1:8" s="3" customFormat="1" ht="20.25" x14ac:dyDescent="0.3">
      <c r="A154" s="7" t="s">
        <v>82</v>
      </c>
      <c r="B154" s="5" t="s">
        <v>104</v>
      </c>
      <c r="C154" s="5" t="s">
        <v>107</v>
      </c>
      <c r="D154" s="6">
        <v>8750002</v>
      </c>
      <c r="E154" s="8"/>
      <c r="F154" s="18">
        <v>700</v>
      </c>
      <c r="G154" s="8">
        <f>G155</f>
        <v>890.1</v>
      </c>
      <c r="H154" s="8">
        <f>H155</f>
        <v>340.9</v>
      </c>
    </row>
    <row r="155" spans="1:8" s="3" customFormat="1" ht="40.5" x14ac:dyDescent="0.3">
      <c r="A155" s="7" t="s">
        <v>15</v>
      </c>
      <c r="B155" s="5" t="s">
        <v>104</v>
      </c>
      <c r="C155" s="5" t="s">
        <v>107</v>
      </c>
      <c r="D155" s="6">
        <v>8750002</v>
      </c>
      <c r="E155" s="6">
        <v>244</v>
      </c>
      <c r="F155" s="18">
        <v>700</v>
      </c>
      <c r="G155" s="18">
        <v>890.1</v>
      </c>
      <c r="H155" s="18">
        <v>340.9</v>
      </c>
    </row>
    <row r="156" spans="1:8" s="3" customFormat="1" ht="20.25" x14ac:dyDescent="0.3">
      <c r="A156" s="9" t="s">
        <v>83</v>
      </c>
      <c r="B156" s="10" t="s">
        <v>105</v>
      </c>
      <c r="C156" s="10" t="s">
        <v>109</v>
      </c>
      <c r="D156" s="11"/>
      <c r="E156" s="11"/>
      <c r="F156" s="12">
        <v>372.9</v>
      </c>
      <c r="G156" s="8">
        <f t="shared" ref="G156:H158" si="5">G157</f>
        <v>372.9</v>
      </c>
      <c r="H156" s="8">
        <f t="shared" si="5"/>
        <v>220</v>
      </c>
    </row>
    <row r="157" spans="1:8" s="3" customFormat="1" ht="20.25" x14ac:dyDescent="0.3">
      <c r="A157" s="7" t="s">
        <v>84</v>
      </c>
      <c r="B157" s="5" t="s">
        <v>105</v>
      </c>
      <c r="C157" s="5" t="s">
        <v>105</v>
      </c>
      <c r="D157" s="6"/>
      <c r="E157" s="6"/>
      <c r="F157" s="18">
        <v>372.9</v>
      </c>
      <c r="G157" s="8">
        <f t="shared" si="5"/>
        <v>372.9</v>
      </c>
      <c r="H157" s="8">
        <f t="shared" si="5"/>
        <v>220</v>
      </c>
    </row>
    <row r="158" spans="1:8" s="3" customFormat="1" ht="40.5" x14ac:dyDescent="0.3">
      <c r="A158" s="7" t="s">
        <v>68</v>
      </c>
      <c r="B158" s="5" t="s">
        <v>105</v>
      </c>
      <c r="C158" s="5" t="s">
        <v>105</v>
      </c>
      <c r="D158" s="6">
        <v>8600000</v>
      </c>
      <c r="E158" s="8"/>
      <c r="F158" s="18">
        <v>372.9</v>
      </c>
      <c r="G158" s="8">
        <f t="shared" si="5"/>
        <v>372.9</v>
      </c>
      <c r="H158" s="8">
        <f t="shared" si="5"/>
        <v>220</v>
      </c>
    </row>
    <row r="159" spans="1:8" s="3" customFormat="1" ht="20.25" x14ac:dyDescent="0.3">
      <c r="A159" s="7" t="s">
        <v>85</v>
      </c>
      <c r="B159" s="5" t="s">
        <v>105</v>
      </c>
      <c r="C159" s="5" t="s">
        <v>105</v>
      </c>
      <c r="D159" s="6">
        <v>8601707</v>
      </c>
      <c r="E159" s="6"/>
      <c r="F159" s="18">
        <v>372.9</v>
      </c>
      <c r="G159" s="18">
        <f>G160+G161</f>
        <v>372.9</v>
      </c>
      <c r="H159" s="18">
        <f>H160+H161</f>
        <v>220</v>
      </c>
    </row>
    <row r="160" spans="1:8" s="3" customFormat="1" ht="60.75" x14ac:dyDescent="0.3">
      <c r="A160" s="7" t="s">
        <v>86</v>
      </c>
      <c r="B160" s="5" t="s">
        <v>105</v>
      </c>
      <c r="C160" s="5" t="s">
        <v>105</v>
      </c>
      <c r="D160" s="6">
        <v>8601707</v>
      </c>
      <c r="E160" s="6">
        <v>122</v>
      </c>
      <c r="F160" s="18">
        <v>186</v>
      </c>
      <c r="G160" s="8">
        <v>152.9</v>
      </c>
      <c r="H160" s="8">
        <v>0</v>
      </c>
    </row>
    <row r="161" spans="1:8" s="3" customFormat="1" ht="40.5" x14ac:dyDescent="0.3">
      <c r="A161" s="7" t="s">
        <v>15</v>
      </c>
      <c r="B161" s="5" t="s">
        <v>105</v>
      </c>
      <c r="C161" s="5" t="s">
        <v>105</v>
      </c>
      <c r="D161" s="6">
        <v>8601707</v>
      </c>
      <c r="E161" s="6" t="s">
        <v>87</v>
      </c>
      <c r="F161" s="18">
        <v>186.9</v>
      </c>
      <c r="G161" s="18">
        <v>220</v>
      </c>
      <c r="H161" s="18">
        <v>220</v>
      </c>
    </row>
    <row r="162" spans="1:8" s="3" customFormat="1" ht="20.25" x14ac:dyDescent="0.3">
      <c r="A162" s="9" t="s">
        <v>88</v>
      </c>
      <c r="B162" s="10" t="s">
        <v>106</v>
      </c>
      <c r="C162" s="10" t="s">
        <v>109</v>
      </c>
      <c r="D162" s="11"/>
      <c r="E162" s="11"/>
      <c r="F162" s="12">
        <v>21457</v>
      </c>
      <c r="G162" s="26">
        <f>G163</f>
        <v>32485.4</v>
      </c>
      <c r="H162" s="26">
        <f>H163</f>
        <v>12043.499999999998</v>
      </c>
    </row>
    <row r="163" spans="1:8" s="3" customFormat="1" ht="20.25" x14ac:dyDescent="0.3">
      <c r="A163" s="7" t="s">
        <v>89</v>
      </c>
      <c r="B163" s="5" t="s">
        <v>106</v>
      </c>
      <c r="C163" s="5" t="s">
        <v>108</v>
      </c>
      <c r="D163" s="6"/>
      <c r="E163" s="6"/>
      <c r="F163" s="18">
        <v>21457</v>
      </c>
      <c r="G163" s="26">
        <f>G164</f>
        <v>32485.4</v>
      </c>
      <c r="H163" s="26">
        <f>H164</f>
        <v>12043.499999999998</v>
      </c>
    </row>
    <row r="164" spans="1:8" s="3" customFormat="1" ht="40.5" x14ac:dyDescent="0.3">
      <c r="A164" s="7" t="s">
        <v>68</v>
      </c>
      <c r="B164" s="5" t="s">
        <v>106</v>
      </c>
      <c r="C164" s="5" t="s">
        <v>108</v>
      </c>
      <c r="D164" s="6">
        <v>8600000</v>
      </c>
      <c r="E164" s="6"/>
      <c r="F164" s="18">
        <v>21457</v>
      </c>
      <c r="G164" s="26">
        <f>G172+G165+G169+G167+G180</f>
        <v>32485.4</v>
      </c>
      <c r="H164" s="26">
        <f>H172+H165+H169+H167+H180</f>
        <v>12043.499999999998</v>
      </c>
    </row>
    <row r="165" spans="1:8" s="3" customFormat="1" ht="101.25" x14ac:dyDescent="0.3">
      <c r="A165" s="7" t="s">
        <v>93</v>
      </c>
      <c r="B165" s="5" t="s">
        <v>106</v>
      </c>
      <c r="C165" s="5" t="s">
        <v>108</v>
      </c>
      <c r="D165" s="6">
        <v>8600600</v>
      </c>
      <c r="E165" s="8"/>
      <c r="F165" s="18">
        <v>620</v>
      </c>
      <c r="G165" s="26">
        <f>G166</f>
        <v>620</v>
      </c>
      <c r="H165" s="26">
        <f>H166</f>
        <v>0</v>
      </c>
    </row>
    <row r="166" spans="1:8" s="3" customFormat="1" ht="20.25" x14ac:dyDescent="0.3">
      <c r="A166" s="7" t="s">
        <v>23</v>
      </c>
      <c r="B166" s="5" t="s">
        <v>106</v>
      </c>
      <c r="C166" s="5" t="s">
        <v>108</v>
      </c>
      <c r="D166" s="6">
        <v>8600600</v>
      </c>
      <c r="E166" s="6">
        <v>540</v>
      </c>
      <c r="F166" s="18">
        <v>620</v>
      </c>
      <c r="G166" s="27">
        <v>620</v>
      </c>
      <c r="H166" s="27">
        <v>0</v>
      </c>
    </row>
    <row r="167" spans="1:8" ht="40.5" x14ac:dyDescent="0.3">
      <c r="A167" s="29" t="s">
        <v>129</v>
      </c>
      <c r="B167" s="28" t="s">
        <v>106</v>
      </c>
      <c r="C167" s="28" t="s">
        <v>108</v>
      </c>
      <c r="D167" s="6">
        <v>8600013</v>
      </c>
      <c r="E167" s="6"/>
      <c r="G167" s="6">
        <f>G168</f>
        <v>500</v>
      </c>
      <c r="H167" s="6">
        <f>H168</f>
        <v>0</v>
      </c>
    </row>
    <row r="168" spans="1:8" ht="40.5" x14ac:dyDescent="0.3">
      <c r="A168" s="29" t="s">
        <v>15</v>
      </c>
      <c r="B168" s="28" t="s">
        <v>106</v>
      </c>
      <c r="C168" s="28" t="s">
        <v>108</v>
      </c>
      <c r="D168" s="6">
        <v>8600013</v>
      </c>
      <c r="E168" s="6">
        <v>244</v>
      </c>
      <c r="G168" s="6">
        <v>500</v>
      </c>
      <c r="H168" s="6">
        <v>0</v>
      </c>
    </row>
    <row r="169" spans="1:8" ht="40.5" x14ac:dyDescent="0.3">
      <c r="A169" s="29" t="s">
        <v>128</v>
      </c>
      <c r="B169" s="28" t="s">
        <v>106</v>
      </c>
      <c r="C169" s="28" t="s">
        <v>108</v>
      </c>
      <c r="D169" s="6">
        <v>8600016</v>
      </c>
      <c r="E169" s="6"/>
      <c r="G169" s="6">
        <f>G170+G171</f>
        <v>5142.6000000000004</v>
      </c>
      <c r="H169" s="6">
        <f>H170+H171</f>
        <v>28.4</v>
      </c>
    </row>
    <row r="170" spans="1:8" ht="40.5" x14ac:dyDescent="0.3">
      <c r="A170" s="29" t="s">
        <v>114</v>
      </c>
      <c r="B170" s="28" t="s">
        <v>106</v>
      </c>
      <c r="C170" s="28" t="s">
        <v>108</v>
      </c>
      <c r="D170" s="6">
        <v>8600016</v>
      </c>
      <c r="E170" s="6">
        <v>243</v>
      </c>
      <c r="G170" s="6">
        <v>4932.6000000000004</v>
      </c>
      <c r="H170" s="6">
        <v>28.4</v>
      </c>
    </row>
    <row r="171" spans="1:8" ht="40.5" x14ac:dyDescent="0.3">
      <c r="A171" s="7" t="s">
        <v>15</v>
      </c>
      <c r="B171" s="28" t="s">
        <v>106</v>
      </c>
      <c r="C171" s="28" t="s">
        <v>108</v>
      </c>
      <c r="D171" s="6">
        <v>8600016</v>
      </c>
      <c r="E171" s="6">
        <v>244</v>
      </c>
      <c r="G171" s="6">
        <v>210</v>
      </c>
      <c r="H171" s="6">
        <v>0</v>
      </c>
    </row>
    <row r="172" spans="1:8" s="3" customFormat="1" ht="40.5" x14ac:dyDescent="0.3">
      <c r="A172" s="7" t="s">
        <v>90</v>
      </c>
      <c r="B172" s="5" t="s">
        <v>106</v>
      </c>
      <c r="C172" s="5" t="s">
        <v>108</v>
      </c>
      <c r="D172" s="6">
        <v>8601600</v>
      </c>
      <c r="E172" s="6"/>
      <c r="F172" s="18">
        <v>20837</v>
      </c>
      <c r="G172" s="26">
        <f>G173+G174+G175+G176+G177+G178</f>
        <v>21222.799999999999</v>
      </c>
      <c r="H172" s="26">
        <f>H173+H174+H175+H176+H177+H178</f>
        <v>12015.099999999999</v>
      </c>
    </row>
    <row r="173" spans="1:8" s="3" customFormat="1" ht="40.5" x14ac:dyDescent="0.3">
      <c r="A173" s="7" t="s">
        <v>91</v>
      </c>
      <c r="B173" s="5" t="s">
        <v>106</v>
      </c>
      <c r="C173" s="5" t="s">
        <v>108</v>
      </c>
      <c r="D173" s="6">
        <v>8601600</v>
      </c>
      <c r="E173" s="6">
        <v>111</v>
      </c>
      <c r="F173" s="18">
        <v>13605.3</v>
      </c>
      <c r="G173" s="27">
        <v>14534</v>
      </c>
      <c r="H173" s="27">
        <v>8265.2999999999993</v>
      </c>
    </row>
    <row r="174" spans="1:8" s="3" customFormat="1" ht="40.5" x14ac:dyDescent="0.3">
      <c r="A174" s="7" t="s">
        <v>92</v>
      </c>
      <c r="B174" s="5" t="s">
        <v>106</v>
      </c>
      <c r="C174" s="5" t="s">
        <v>108</v>
      </c>
      <c r="D174" s="6">
        <v>8601600</v>
      </c>
      <c r="E174" s="6">
        <v>112</v>
      </c>
      <c r="F174" s="18">
        <v>1000</v>
      </c>
      <c r="G174" s="27">
        <v>244.5</v>
      </c>
      <c r="H174" s="27">
        <v>158.30000000000001</v>
      </c>
    </row>
    <row r="175" spans="1:8" s="3" customFormat="1" ht="40.5" x14ac:dyDescent="0.3">
      <c r="A175" s="7" t="s">
        <v>14</v>
      </c>
      <c r="B175" s="5" t="s">
        <v>106</v>
      </c>
      <c r="C175" s="5" t="s">
        <v>108</v>
      </c>
      <c r="D175" s="6">
        <v>8601600</v>
      </c>
      <c r="E175" s="6">
        <v>242</v>
      </c>
      <c r="F175" s="18">
        <v>237.5</v>
      </c>
      <c r="G175" s="27">
        <v>295.39999999999998</v>
      </c>
      <c r="H175" s="27">
        <v>136</v>
      </c>
    </row>
    <row r="176" spans="1:8" s="3" customFormat="1" ht="40.5" x14ac:dyDescent="0.3">
      <c r="A176" s="7" t="s">
        <v>15</v>
      </c>
      <c r="B176" s="5" t="s">
        <v>106</v>
      </c>
      <c r="C176" s="5" t="s">
        <v>108</v>
      </c>
      <c r="D176" s="6">
        <v>8601600</v>
      </c>
      <c r="E176" s="6">
        <v>244</v>
      </c>
      <c r="F176" s="18">
        <v>5994.2</v>
      </c>
      <c r="G176" s="27">
        <v>5760.1</v>
      </c>
      <c r="H176" s="27">
        <v>3068</v>
      </c>
    </row>
    <row r="177" spans="1:8" s="3" customFormat="1" ht="20.25" x14ac:dyDescent="0.3">
      <c r="A177" s="7" t="s">
        <v>132</v>
      </c>
      <c r="B177" s="5" t="s">
        <v>106</v>
      </c>
      <c r="C177" s="5" t="s">
        <v>108</v>
      </c>
      <c r="D177" s="6">
        <v>8601600</v>
      </c>
      <c r="E177" s="6">
        <v>853</v>
      </c>
      <c r="F177" s="18"/>
      <c r="G177" s="27">
        <v>3</v>
      </c>
      <c r="H177" s="27">
        <v>1.7</v>
      </c>
    </row>
    <row r="178" spans="1:8" s="3" customFormat="1" ht="20.25" x14ac:dyDescent="0.3">
      <c r="A178" s="7" t="s">
        <v>130</v>
      </c>
      <c r="B178" s="5" t="s">
        <v>106</v>
      </c>
      <c r="C178" s="5" t="s">
        <v>108</v>
      </c>
      <c r="D178" s="6">
        <v>8601601</v>
      </c>
      <c r="E178" s="6"/>
      <c r="F178" s="18"/>
      <c r="G178" s="27">
        <f>G179</f>
        <v>385.8</v>
      </c>
      <c r="H178" s="27">
        <f>H179</f>
        <v>385.8</v>
      </c>
    </row>
    <row r="179" spans="1:8" s="3" customFormat="1" ht="40.5" x14ac:dyDescent="0.3">
      <c r="A179" s="7" t="s">
        <v>15</v>
      </c>
      <c r="B179" s="5" t="s">
        <v>106</v>
      </c>
      <c r="C179" s="5" t="s">
        <v>108</v>
      </c>
      <c r="D179" s="6">
        <v>8601601</v>
      </c>
      <c r="E179" s="6">
        <v>244</v>
      </c>
      <c r="F179" s="18"/>
      <c r="G179" s="27">
        <v>385.8</v>
      </c>
      <c r="H179" s="27">
        <v>385.8</v>
      </c>
    </row>
    <row r="180" spans="1:8" s="3" customFormat="1" ht="60.75" x14ac:dyDescent="0.3">
      <c r="A180" s="7" t="s">
        <v>131</v>
      </c>
      <c r="B180" s="5" t="s">
        <v>106</v>
      </c>
      <c r="C180" s="5" t="s">
        <v>108</v>
      </c>
      <c r="D180" s="6">
        <v>8607035</v>
      </c>
      <c r="E180" s="6"/>
      <c r="F180" s="18"/>
      <c r="G180" s="26">
        <f>G181</f>
        <v>5000</v>
      </c>
      <c r="H180" s="26">
        <f>H181</f>
        <v>0</v>
      </c>
    </row>
    <row r="181" spans="1:8" s="3" customFormat="1" ht="40.5" x14ac:dyDescent="0.3">
      <c r="A181" s="7" t="s">
        <v>114</v>
      </c>
      <c r="B181" s="5" t="s">
        <v>106</v>
      </c>
      <c r="C181" s="5" t="s">
        <v>108</v>
      </c>
      <c r="D181" s="6">
        <v>8607035</v>
      </c>
      <c r="E181" s="6">
        <v>243</v>
      </c>
      <c r="F181" s="18"/>
      <c r="G181" s="26">
        <v>5000</v>
      </c>
      <c r="H181" s="26">
        <v>0</v>
      </c>
    </row>
    <row r="182" spans="1:8" s="3" customFormat="1" ht="20.25" x14ac:dyDescent="0.3">
      <c r="A182" s="9" t="s">
        <v>94</v>
      </c>
      <c r="B182" s="10">
        <v>10</v>
      </c>
      <c r="C182" s="10" t="s">
        <v>109</v>
      </c>
      <c r="D182" s="11"/>
      <c r="E182" s="11"/>
      <c r="F182" s="12">
        <v>1593</v>
      </c>
      <c r="G182" s="8">
        <f>G183+G188</f>
        <v>1991.3</v>
      </c>
      <c r="H182" s="8">
        <f>H183+H188</f>
        <v>913.8</v>
      </c>
    </row>
    <row r="183" spans="1:8" s="3" customFormat="1" ht="20.25" x14ac:dyDescent="0.3">
      <c r="A183" s="7" t="s">
        <v>95</v>
      </c>
      <c r="B183" s="5">
        <v>10</v>
      </c>
      <c r="C183" s="5" t="s">
        <v>108</v>
      </c>
      <c r="D183" s="6"/>
      <c r="E183" s="6"/>
      <c r="F183" s="18">
        <v>1283</v>
      </c>
      <c r="G183" s="8">
        <f>G184</f>
        <v>1681.3</v>
      </c>
      <c r="H183" s="8">
        <f>H184</f>
        <v>812.59999999999991</v>
      </c>
    </row>
    <row r="184" spans="1:8" s="3" customFormat="1" ht="40.5" x14ac:dyDescent="0.3">
      <c r="A184" s="7" t="s">
        <v>68</v>
      </c>
      <c r="B184" s="5">
        <v>10</v>
      </c>
      <c r="C184" s="5" t="s">
        <v>108</v>
      </c>
      <c r="D184" s="6">
        <v>8600000</v>
      </c>
      <c r="E184" s="6"/>
      <c r="F184" s="18">
        <v>1283</v>
      </c>
      <c r="G184" s="8">
        <f>G185</f>
        <v>1681.3</v>
      </c>
      <c r="H184" s="8">
        <f>H185</f>
        <v>812.59999999999991</v>
      </c>
    </row>
    <row r="185" spans="1:8" s="3" customFormat="1" ht="60.75" x14ac:dyDescent="0.3">
      <c r="A185" s="7" t="s">
        <v>96</v>
      </c>
      <c r="B185" s="5">
        <v>10</v>
      </c>
      <c r="C185" s="5" t="s">
        <v>108</v>
      </c>
      <c r="D185" s="6">
        <v>8601034</v>
      </c>
      <c r="E185" s="6"/>
      <c r="F185" s="18">
        <v>1283</v>
      </c>
      <c r="G185" s="8">
        <f>G187+G186</f>
        <v>1681.3</v>
      </c>
      <c r="H185" s="8">
        <f>H187+H186</f>
        <v>812.59999999999991</v>
      </c>
    </row>
    <row r="186" spans="1:8" s="3" customFormat="1" ht="20.25" x14ac:dyDescent="0.3">
      <c r="A186" s="7" t="s">
        <v>121</v>
      </c>
      <c r="B186" s="5">
        <v>10</v>
      </c>
      <c r="C186" s="5" t="s">
        <v>108</v>
      </c>
      <c r="D186" s="6">
        <v>8601034</v>
      </c>
      <c r="E186" s="6">
        <v>312</v>
      </c>
      <c r="F186" s="8">
        <v>1283</v>
      </c>
      <c r="G186" s="8">
        <f>1049.5+398.3</f>
        <v>1447.8</v>
      </c>
      <c r="H186" s="8">
        <f>723.9-144.8</f>
        <v>579.09999999999991</v>
      </c>
    </row>
    <row r="187" spans="1:8" s="3" customFormat="1" ht="40.5" x14ac:dyDescent="0.3">
      <c r="A187" s="7" t="s">
        <v>97</v>
      </c>
      <c r="B187" s="5">
        <v>10</v>
      </c>
      <c r="C187" s="5" t="s">
        <v>108</v>
      </c>
      <c r="D187" s="6">
        <v>8601034</v>
      </c>
      <c r="E187" s="6">
        <v>321</v>
      </c>
      <c r="F187" s="18">
        <v>1283</v>
      </c>
      <c r="G187" s="8">
        <f>1283-1049.5</f>
        <v>233.5</v>
      </c>
      <c r="H187" s="8">
        <v>233.5</v>
      </c>
    </row>
    <row r="188" spans="1:8" s="3" customFormat="1" ht="20.25" x14ac:dyDescent="0.3">
      <c r="A188" s="7" t="s">
        <v>98</v>
      </c>
      <c r="B188" s="5">
        <v>10</v>
      </c>
      <c r="C188" s="5" t="s">
        <v>107</v>
      </c>
      <c r="D188" s="8"/>
      <c r="E188" s="8"/>
      <c r="F188" s="18">
        <v>310</v>
      </c>
      <c r="G188" s="8">
        <f>G189</f>
        <v>310</v>
      </c>
      <c r="H188" s="8">
        <f>H189</f>
        <v>101.2</v>
      </c>
    </row>
    <row r="189" spans="1:8" s="3" customFormat="1" ht="40.5" x14ac:dyDescent="0.3">
      <c r="A189" s="7" t="s">
        <v>68</v>
      </c>
      <c r="B189" s="5">
        <v>10</v>
      </c>
      <c r="C189" s="5" t="s">
        <v>107</v>
      </c>
      <c r="D189" s="6">
        <v>8600000</v>
      </c>
      <c r="E189" s="8"/>
      <c r="F189" s="18">
        <v>310</v>
      </c>
      <c r="G189" s="8">
        <f>G190</f>
        <v>310</v>
      </c>
      <c r="H189" s="8">
        <f>H190</f>
        <v>101.2</v>
      </c>
    </row>
    <row r="190" spans="1:8" s="3" customFormat="1" ht="40.5" x14ac:dyDescent="0.3">
      <c r="A190" s="7" t="s">
        <v>99</v>
      </c>
      <c r="B190" s="5">
        <v>10</v>
      </c>
      <c r="C190" s="5" t="s">
        <v>107</v>
      </c>
      <c r="D190" s="6">
        <v>8601035</v>
      </c>
      <c r="E190" s="8"/>
      <c r="F190" s="18">
        <v>310</v>
      </c>
      <c r="G190" s="8">
        <f>G191+G192</f>
        <v>310</v>
      </c>
      <c r="H190" s="8">
        <f>H191+H192</f>
        <v>101.2</v>
      </c>
    </row>
    <row r="191" spans="1:8" s="3" customFormat="1" ht="40.5" x14ac:dyDescent="0.3">
      <c r="A191" s="7" t="s">
        <v>97</v>
      </c>
      <c r="B191" s="5">
        <v>10</v>
      </c>
      <c r="C191" s="5" t="s">
        <v>107</v>
      </c>
      <c r="D191" s="6">
        <v>8601035</v>
      </c>
      <c r="E191" s="6">
        <v>321</v>
      </c>
      <c r="F191" s="18">
        <v>310</v>
      </c>
      <c r="G191" s="18">
        <f>310-G192</f>
        <v>246.8</v>
      </c>
      <c r="H191" s="18">
        <v>60</v>
      </c>
    </row>
    <row r="192" spans="1:8" s="3" customFormat="1" ht="40.5" x14ac:dyDescent="0.3">
      <c r="A192" s="7" t="s">
        <v>140</v>
      </c>
      <c r="B192" s="5">
        <v>10</v>
      </c>
      <c r="C192" s="5" t="s">
        <v>107</v>
      </c>
      <c r="D192" s="6">
        <v>8601035</v>
      </c>
      <c r="E192" s="6">
        <v>323</v>
      </c>
      <c r="F192" s="18"/>
      <c r="G192" s="18">
        <v>63.2</v>
      </c>
      <c r="H192" s="18">
        <v>41.2</v>
      </c>
    </row>
    <row r="193" spans="1:8" s="3" customFormat="1" ht="20.25" x14ac:dyDescent="0.3">
      <c r="A193" s="9" t="s">
        <v>100</v>
      </c>
      <c r="B193" s="10">
        <v>11</v>
      </c>
      <c r="C193" s="10" t="s">
        <v>109</v>
      </c>
      <c r="D193" s="11"/>
      <c r="E193" s="11"/>
      <c r="F193" s="12">
        <v>128.4</v>
      </c>
      <c r="G193" s="8">
        <f t="shared" ref="G193:H196" si="6">G194</f>
        <v>201.3</v>
      </c>
      <c r="H193" s="8">
        <f t="shared" si="6"/>
        <v>190.1</v>
      </c>
    </row>
    <row r="194" spans="1:8" s="3" customFormat="1" ht="20.25" x14ac:dyDescent="0.3">
      <c r="A194" s="7" t="s">
        <v>101</v>
      </c>
      <c r="B194" s="5">
        <v>11</v>
      </c>
      <c r="C194" s="5" t="s">
        <v>104</v>
      </c>
      <c r="D194" s="6"/>
      <c r="E194" s="6"/>
      <c r="F194" s="18">
        <v>128.4</v>
      </c>
      <c r="G194" s="8">
        <f t="shared" si="6"/>
        <v>201.3</v>
      </c>
      <c r="H194" s="8">
        <f t="shared" si="6"/>
        <v>190.1</v>
      </c>
    </row>
    <row r="195" spans="1:8" s="3" customFormat="1" ht="40.5" x14ac:dyDescent="0.3">
      <c r="A195" s="7" t="s">
        <v>68</v>
      </c>
      <c r="B195" s="5">
        <v>11</v>
      </c>
      <c r="C195" s="5" t="s">
        <v>104</v>
      </c>
      <c r="D195" s="6">
        <v>8600000</v>
      </c>
      <c r="E195" s="6"/>
      <c r="F195" s="18">
        <v>128.4</v>
      </c>
      <c r="G195" s="8">
        <f t="shared" si="6"/>
        <v>201.3</v>
      </c>
      <c r="H195" s="8">
        <f t="shared" si="6"/>
        <v>190.1</v>
      </c>
    </row>
    <row r="196" spans="1:8" s="3" customFormat="1" ht="20.25" x14ac:dyDescent="0.3">
      <c r="A196" s="7" t="s">
        <v>102</v>
      </c>
      <c r="B196" s="5">
        <v>11</v>
      </c>
      <c r="C196" s="5" t="s">
        <v>104</v>
      </c>
      <c r="D196" s="6">
        <v>8601136</v>
      </c>
      <c r="E196" s="6"/>
      <c r="F196" s="18">
        <v>128.4</v>
      </c>
      <c r="G196" s="8">
        <f t="shared" si="6"/>
        <v>201.3</v>
      </c>
      <c r="H196" s="8">
        <f t="shared" si="6"/>
        <v>190.1</v>
      </c>
    </row>
    <row r="197" spans="1:8" s="3" customFormat="1" ht="40.5" x14ac:dyDescent="0.3">
      <c r="A197" s="7" t="s">
        <v>15</v>
      </c>
      <c r="B197" s="5">
        <v>11</v>
      </c>
      <c r="C197" s="5" t="s">
        <v>104</v>
      </c>
      <c r="D197" s="6">
        <v>8601136</v>
      </c>
      <c r="E197" s="6">
        <v>244</v>
      </c>
      <c r="F197" s="18">
        <v>128.4</v>
      </c>
      <c r="G197" s="18">
        <v>201.3</v>
      </c>
      <c r="H197" s="18">
        <v>190.1</v>
      </c>
    </row>
    <row r="198" spans="1:8" s="3" customFormat="1" ht="27" customHeight="1" x14ac:dyDescent="0.3">
      <c r="A198" s="9" t="s">
        <v>103</v>
      </c>
      <c r="B198" s="10"/>
      <c r="C198" s="10"/>
      <c r="D198" s="11"/>
      <c r="E198" s="11"/>
      <c r="F198" s="12">
        <v>105446.6</v>
      </c>
      <c r="G198" s="30">
        <f>G11+G64+G69+G78+G109+G156+G162+G182+G193</f>
        <v>125868.6</v>
      </c>
      <c r="H198" s="30">
        <f>H11+H64+H69+H78+H109+H156+H162+H182+H193</f>
        <v>38987.599999999999</v>
      </c>
    </row>
    <row r="199" spans="1:8" ht="26.25" customHeight="1" x14ac:dyDescent="0.3">
      <c r="A199" s="24"/>
    </row>
    <row r="200" spans="1:8" ht="20.25" x14ac:dyDescent="0.3">
      <c r="A200" s="34" t="s">
        <v>147</v>
      </c>
      <c r="B200" s="34"/>
      <c r="C200" s="35"/>
      <c r="D200" s="36"/>
      <c r="E200" s="37" t="s">
        <v>148</v>
      </c>
    </row>
    <row r="201" spans="1:8" ht="20.25" x14ac:dyDescent="0.3">
      <c r="A201" s="34"/>
      <c r="B201" s="34"/>
      <c r="C201" s="35"/>
      <c r="D201" s="36"/>
      <c r="E201" s="37"/>
    </row>
    <row r="202" spans="1:8" ht="66.75" customHeight="1" x14ac:dyDescent="0.3">
      <c r="A202" s="38" t="s">
        <v>149</v>
      </c>
      <c r="B202" s="34"/>
      <c r="C202" s="35"/>
      <c r="D202" s="36"/>
      <c r="E202" s="37" t="s">
        <v>150</v>
      </c>
    </row>
  </sheetData>
  <autoFilter ref="A10:G199"/>
  <mergeCells count="3">
    <mergeCell ref="A6:G6"/>
    <mergeCell ref="A5:G5"/>
    <mergeCell ref="G2:H2"/>
  </mergeCells>
  <pageMargins left="0.51181102362204722" right="0.51181102362204722" top="0.55118110236220474" bottom="0.55118110236220474" header="0.31496062992125984" footer="0.31496062992125984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Пинкевич</dc:creator>
  <cp:lastModifiedBy>Пинкевич</cp:lastModifiedBy>
  <cp:lastPrinted>2015-08-03T17:26:42Z</cp:lastPrinted>
  <dcterms:created xsi:type="dcterms:W3CDTF">2014-12-07T15:51:38Z</dcterms:created>
  <dcterms:modified xsi:type="dcterms:W3CDTF">2015-08-03T17:26:47Z</dcterms:modified>
</cp:coreProperties>
</file>