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Дох 9 мес 2014(тыс.руб.)" sheetId="1" r:id="rId1"/>
    <sheet name="Лист2" sheetId="2" r:id="rId2"/>
    <sheet name="Лист3" sheetId="3" r:id="rId3"/>
  </sheets>
  <definedNames>
    <definedName name="_xlnm.Print_Titles" localSheetId="0">'Дох 9 мес 2014(тыс.руб.)'!$6:$6</definedName>
  </definedNames>
  <calcPr calcId="145621"/>
</workbook>
</file>

<file path=xl/calcChain.xml><?xml version="1.0" encoding="utf-8"?>
<calcChain xmlns="http://schemas.openxmlformats.org/spreadsheetml/2006/main">
  <c r="E7" i="2" l="1"/>
  <c r="E10" i="2"/>
  <c r="C20" i="2" l="1"/>
  <c r="D20" i="2"/>
  <c r="D22" i="2"/>
  <c r="C22" i="2"/>
  <c r="D17" i="2"/>
  <c r="C17" i="2"/>
  <c r="D11" i="2"/>
  <c r="C11" i="2"/>
  <c r="D5" i="2"/>
  <c r="C5" i="2"/>
  <c r="F7" i="2"/>
  <c r="F10" i="2"/>
  <c r="D16" i="2"/>
  <c r="D27" i="1" l="1"/>
  <c r="E27" i="1"/>
  <c r="E20" i="1"/>
  <c r="E10" i="1"/>
  <c r="D10" i="1" l="1"/>
  <c r="D20" i="1"/>
  <c r="F19" i="2" l="1"/>
  <c r="F8" i="2"/>
  <c r="F9" i="2"/>
  <c r="F12" i="2"/>
  <c r="F13" i="2"/>
  <c r="F14" i="2"/>
  <c r="F15" i="2"/>
  <c r="F6" i="2"/>
  <c r="F5" i="2" l="1"/>
  <c r="E8" i="1"/>
  <c r="D8" i="1"/>
  <c r="E17" i="2" l="1"/>
  <c r="E13" i="2"/>
  <c r="E16" i="2"/>
  <c r="E15" i="2"/>
  <c r="E11" i="2"/>
  <c r="E6" i="2"/>
  <c r="E9" i="2"/>
  <c r="E8" i="2"/>
  <c r="E14" i="2"/>
  <c r="E12" i="2"/>
  <c r="E5" i="2"/>
  <c r="E25" i="1"/>
  <c r="D25" i="1"/>
  <c r="E22" i="1"/>
  <c r="D22" i="1"/>
  <c r="E12" i="1"/>
  <c r="D12" i="1"/>
  <c r="E17" i="1"/>
  <c r="D17" i="1"/>
  <c r="D36" i="1" l="1"/>
  <c r="D7" i="1"/>
  <c r="E36" i="1"/>
  <c r="E7" i="1"/>
  <c r="F11" i="2"/>
  <c r="F17" i="2"/>
</calcChain>
</file>

<file path=xl/sharedStrings.xml><?xml version="1.0" encoding="utf-8"?>
<sst xmlns="http://schemas.openxmlformats.org/spreadsheetml/2006/main" count="89" uniqueCount="88">
  <si>
    <t>Приложение № 1</t>
  </si>
  <si>
    <t>Код</t>
  </si>
  <si>
    <t>Наименование</t>
  </si>
  <si>
    <t>ДОХОДЫ</t>
  </si>
  <si>
    <t>Налоги на прибыль, доходы</t>
  </si>
  <si>
    <t>-налоги на доходы физических лиц</t>
  </si>
  <si>
    <t>Налог на имущество</t>
  </si>
  <si>
    <t>-земельный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</si>
  <si>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</si>
  <si>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</si>
  <si>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-доходы,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 , а также средства от продажи права продажи права на заключения договоров аренды указанных земельных участков.</t>
  </si>
  <si>
    <t>-доходы от сдачи в аренду имущества, находящегося в оперативной управлении органов государственной власти, органов местного самоуправления,государственных внебюджетных фондов и созданных ими учреждений ( за исключением имущества муниципальных автономных учреждений).</t>
  </si>
  <si>
    <t>Доходы от оказания платных услуг и компенсации затрат государства</t>
  </si>
  <si>
    <t>-прочие доходы от оказания платных услуг (работ) получателями средств бюджетов поселений.</t>
  </si>
  <si>
    <t>Доходы от продажи материальных и нематериальных активов.</t>
  </si>
  <si>
    <t>-доходы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</si>
  <si>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</si>
  <si>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</si>
  <si>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-невыясненные поступления, зачисляемые  в бюджеты муниципальных районов</t>
  </si>
  <si>
    <t>Безвозмездные поступления</t>
  </si>
  <si>
    <t>-субвенции бюджетам поселений на осуществлении первичного воинского учета на территориях, где отсутствуют военные комиссариаты</t>
  </si>
  <si>
    <t>-межбюджетные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</si>
  <si>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-прочие безвозмездные поступления в бюджеты поселений</t>
  </si>
  <si>
    <t>ВСЕГО ДОХОДОВ</t>
  </si>
  <si>
    <t>182 10102000010000100</t>
  </si>
  <si>
    <t>182 10600000000000000</t>
  </si>
  <si>
    <t>182 10601000000000100</t>
  </si>
  <si>
    <t>182 10604000020000100</t>
  </si>
  <si>
    <t>182 10606000000000100</t>
  </si>
  <si>
    <t>182 10900000000000100</t>
  </si>
  <si>
    <t>001 11100000000000000</t>
  </si>
  <si>
    <t>001 11105010000000100</t>
  </si>
  <si>
    <t>001 11300000000000100</t>
  </si>
  <si>
    <t>001 11301995100000100</t>
  </si>
  <si>
    <t>001 11400000000000000</t>
  </si>
  <si>
    <t>001 11402053100000400</t>
  </si>
  <si>
    <t>001 11406013100000400</t>
  </si>
  <si>
    <t>001 11700000000000000</t>
  </si>
  <si>
    <t>001 11701050100000100</t>
  </si>
  <si>
    <t>001 20000000000000000</t>
  </si>
  <si>
    <t>001 20202999100000100</t>
  </si>
  <si>
    <t>001 20203015000000100</t>
  </si>
  <si>
    <t>001 00120203024100000</t>
  </si>
  <si>
    <t>001 20204012000000100</t>
  </si>
  <si>
    <t>001 20705030100000100</t>
  </si>
  <si>
    <t>субвенции местным бюджетам на выполнение передаваемых полномочий субъектов Российской Федерации</t>
  </si>
  <si>
    <t>001 20202077100000 151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</si>
  <si>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</si>
  <si>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Наименование доходных источников</t>
  </si>
  <si>
    <t>Факт</t>
  </si>
  <si>
    <t>Доля в доходной части</t>
  </si>
  <si>
    <t>Налоговые доходы, всего</t>
  </si>
  <si>
    <t>Налог на доходы физических лиц</t>
  </si>
  <si>
    <t>Налог на имущество физических лиц</t>
  </si>
  <si>
    <t>Земельный налог</t>
  </si>
  <si>
    <t>Транспортный налог</t>
  </si>
  <si>
    <t>Неналоговые доходы, всего</t>
  </si>
  <si>
    <t>Арендная плата за землю</t>
  </si>
  <si>
    <t>Арендная плата за  имущество</t>
  </si>
  <si>
    <t>Доходы от продажи материальных и нематериальных активов</t>
  </si>
  <si>
    <t>Доходы от предпринимательской деятельности</t>
  </si>
  <si>
    <t>Прочие доходы</t>
  </si>
  <si>
    <t xml:space="preserve">Итого собственные доходы поселения  </t>
  </si>
  <si>
    <t>% исполнения</t>
  </si>
  <si>
    <t>План</t>
  </si>
  <si>
    <t>001 11105030000000100</t>
  </si>
  <si>
    <t>001 21905000100000100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</si>
  <si>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</si>
  <si>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182 10300000000000000</t>
  </si>
  <si>
    <t>182 10302000000000100</t>
  </si>
  <si>
    <t>Налоги на товары(работы, услуги)реализуемые на территории Российской Федерации</t>
  </si>
  <si>
    <t xml:space="preserve"> Доходы о уплаты акцизов</t>
  </si>
  <si>
    <r>
      <t>-</t>
    </r>
    <r>
      <rPr>
        <sz val="14"/>
        <color theme="1"/>
        <rFont val="Times New Roman"/>
        <family val="1"/>
        <charset val="204"/>
      </rPr>
      <t xml:space="preserve"> Налог на имущество физических лиц</t>
    </r>
  </si>
  <si>
    <r>
      <t>-</t>
    </r>
    <r>
      <rPr>
        <sz val="14"/>
        <color rgb="FF000000"/>
        <rFont val="Times New Roman"/>
        <family val="1"/>
        <charset val="204"/>
      </rPr>
      <t>транспортный налог</t>
    </r>
  </si>
  <si>
    <r>
      <t>-</t>
    </r>
    <r>
      <rPr>
        <sz val="14"/>
        <color rgb="FF000000"/>
        <rFont val="Times New Roman"/>
        <family val="1"/>
        <charset val="204"/>
      </rPr>
      <t>прочие субсидии бюджетам поселений</t>
    </r>
  </si>
  <si>
    <t>План  на 2014г.(тыс. руб.)</t>
  </si>
  <si>
    <t>182 10100000000000000</t>
  </si>
  <si>
    <t xml:space="preserve">Показатели исполнения по доходам 
бюджета МО Кузьмоловское городское поселение Всеволожского района  Ленинградской области за 9 месяцев 2014 года   по кодам классификации доходов бюджетов
</t>
  </si>
  <si>
    <t>Исполнено за 9 мес.2014г.(тыс. руб.)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</si>
  <si>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</si>
  <si>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001 20202216100000 151</t>
  </si>
  <si>
    <t>к постановлению</t>
  </si>
  <si>
    <t>от 07 ноября 2014 г.№260</t>
  </si>
  <si>
    <t>9 мес 2014</t>
  </si>
  <si>
    <t>Доходы от уплаты акцизов</t>
  </si>
  <si>
    <t xml:space="preserve">Возврат остатков субсидий </t>
  </si>
  <si>
    <t>ВСЕГО: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</si>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</sst>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NewRomanPSMT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3"/>
    </xf>
    <xf numFmtId="0" fontId="5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2"/>
    </xf>
    <xf numFmtId="0" fontId="7" fillId="0" borderId="0" xfId="0" applyFont="1"/>
    <xf numFmtId="0" fontId="7" fillId="0" borderId="0" xfId="0" applyFont="1" applyAlignment="1">
      <alignment vertical="top"/>
    </xf>
    <xf numFmtId="164" fontId="11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vertical="center"/>
    </xf>
    <xf numFmtId="0" fontId="8" fillId="0" borderId="0" xfId="0" applyFont="1" applyFill="1"/>
    <xf numFmtId="0" fontId="7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/>
    <xf numFmtId="0" fontId="7" fillId="0" borderId="0" xfId="0" applyFont="1" applyFill="1" applyAlignment="1">
      <alignment vertical="top"/>
    </xf>
    <xf numFmtId="0" fontId="7" fillId="0" borderId="0" xfId="0" applyFont="1" applyFill="1"/>
    <xf numFmtId="0" fontId="6" fillId="3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2" fillId="0" borderId="1" xfId="0" applyFont="1" applyBorder="1"/>
    <xf numFmtId="0" fontId="3" fillId="0" borderId="0" xfId="0" applyFont="1" applyAlignment="1">
      <alignment horizontal="center" vertical="justify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2"/>
  <sheetViews>
    <sheetView tabSelected="1" topLeftCell="A28" zoomScale="85" zoomScaleNormal="85" workbookViewId="0">
      <selection activeCell="C38" sqref="C38:D42"/>
    </sheetView>
  </sheetViews>
  <sheetFormatPr defaultRowHeight="18.75"/>
  <cols>
    <col min="1" max="1" width="4" style="22" customWidth="1"/>
    <col min="2" max="2" width="33.7109375" style="22" customWidth="1"/>
    <col min="3" max="3" width="89.5703125" style="22" customWidth="1"/>
    <col min="4" max="4" width="23.28515625" style="41" customWidth="1"/>
    <col min="5" max="5" width="19.28515625" style="41" customWidth="1"/>
    <col min="6" max="16384" width="9.140625" style="22"/>
  </cols>
  <sheetData>
    <row r="1" spans="2:5">
      <c r="B1" s="21"/>
      <c r="E1" s="42" t="s">
        <v>0</v>
      </c>
    </row>
    <row r="2" spans="2:5">
      <c r="B2" s="21"/>
      <c r="E2" s="42" t="s">
        <v>81</v>
      </c>
    </row>
    <row r="3" spans="2:5">
      <c r="B3" s="21"/>
      <c r="E3" s="42" t="s">
        <v>82</v>
      </c>
    </row>
    <row r="4" spans="2:5" ht="83.25" customHeight="1">
      <c r="B4" s="56" t="s">
        <v>77</v>
      </c>
      <c r="C4" s="56"/>
      <c r="D4" s="56"/>
    </row>
    <row r="5" spans="2:5">
      <c r="B5" s="1"/>
    </row>
    <row r="6" spans="2:5" ht="56.25">
      <c r="B6" s="35" t="s">
        <v>1</v>
      </c>
      <c r="C6" s="36" t="s">
        <v>2</v>
      </c>
      <c r="D6" s="43" t="s">
        <v>75</v>
      </c>
      <c r="E6" s="43" t="s">
        <v>78</v>
      </c>
    </row>
    <row r="7" spans="2:5">
      <c r="B7" s="24"/>
      <c r="C7" s="25" t="s">
        <v>3</v>
      </c>
      <c r="D7" s="44">
        <f>D8+D12+D16+D17+D20+D22+D25+D27+D10</f>
        <v>119899.7</v>
      </c>
      <c r="E7" s="44">
        <f>E8+E12+E16+E17+E20+E22+E25+E27+E10</f>
        <v>59331.7</v>
      </c>
    </row>
    <row r="8" spans="2:5">
      <c r="B8" s="24" t="s">
        <v>76</v>
      </c>
      <c r="C8" s="26" t="s">
        <v>4</v>
      </c>
      <c r="D8" s="44">
        <f>D9</f>
        <v>22000</v>
      </c>
      <c r="E8" s="44">
        <f>E9</f>
        <v>13425.1</v>
      </c>
    </row>
    <row r="9" spans="2:5">
      <c r="B9" s="27" t="s">
        <v>24</v>
      </c>
      <c r="C9" s="28" t="s">
        <v>5</v>
      </c>
      <c r="D9" s="45">
        <v>22000</v>
      </c>
      <c r="E9" s="45">
        <v>13425.1</v>
      </c>
    </row>
    <row r="10" spans="2:5" ht="37.5">
      <c r="B10" s="24" t="s">
        <v>68</v>
      </c>
      <c r="C10" s="26" t="s">
        <v>70</v>
      </c>
      <c r="D10" s="44">
        <f>D11</f>
        <v>172</v>
      </c>
      <c r="E10" s="44">
        <f>E11</f>
        <v>88.1</v>
      </c>
    </row>
    <row r="11" spans="2:5">
      <c r="B11" s="27" t="s">
        <v>69</v>
      </c>
      <c r="C11" s="28" t="s">
        <v>71</v>
      </c>
      <c r="D11" s="45">
        <v>172</v>
      </c>
      <c r="E11" s="45">
        <v>88.1</v>
      </c>
    </row>
    <row r="12" spans="2:5">
      <c r="B12" s="24" t="s">
        <v>25</v>
      </c>
      <c r="C12" s="26" t="s">
        <v>6</v>
      </c>
      <c r="D12" s="44">
        <f>D13+D14+D15</f>
        <v>31828</v>
      </c>
      <c r="E12" s="44">
        <f>E13+E14+E15</f>
        <v>18748.599999999999</v>
      </c>
    </row>
    <row r="13" spans="2:5">
      <c r="B13" s="27" t="s">
        <v>26</v>
      </c>
      <c r="C13" s="28" t="s">
        <v>72</v>
      </c>
      <c r="D13" s="45">
        <v>2800</v>
      </c>
      <c r="E13" s="45">
        <v>1510.7</v>
      </c>
    </row>
    <row r="14" spans="2:5">
      <c r="B14" s="27" t="s">
        <v>27</v>
      </c>
      <c r="C14" s="26" t="s">
        <v>73</v>
      </c>
      <c r="D14" s="45">
        <v>6500</v>
      </c>
      <c r="E14" s="46">
        <v>3574.6</v>
      </c>
    </row>
    <row r="15" spans="2:5">
      <c r="B15" s="27" t="s">
        <v>28</v>
      </c>
      <c r="C15" s="28" t="s">
        <v>7</v>
      </c>
      <c r="D15" s="45">
        <v>22528</v>
      </c>
      <c r="E15" s="45">
        <v>13663.3</v>
      </c>
    </row>
    <row r="16" spans="2:5" ht="37.5">
      <c r="B16" s="24" t="s">
        <v>29</v>
      </c>
      <c r="C16" s="26" t="s">
        <v>8</v>
      </c>
      <c r="D16" s="44">
        <v>0</v>
      </c>
      <c r="E16" s="44">
        <v>0</v>
      </c>
    </row>
    <row r="17" spans="2:5" ht="37.5">
      <c r="B17" s="24" t="s">
        <v>30</v>
      </c>
      <c r="C17" s="26" t="s">
        <v>9</v>
      </c>
      <c r="D17" s="44">
        <f>D18+D19</f>
        <v>22101.800000000003</v>
      </c>
      <c r="E17" s="44">
        <f>E18+E19</f>
        <v>27068.6</v>
      </c>
    </row>
    <row r="18" spans="2:5" ht="93.75">
      <c r="B18" s="27" t="s">
        <v>31</v>
      </c>
      <c r="C18" s="28" t="s">
        <v>10</v>
      </c>
      <c r="D18" s="45">
        <v>14984.7</v>
      </c>
      <c r="E18" s="45">
        <v>18851.2</v>
      </c>
    </row>
    <row r="19" spans="2:5" ht="93.75">
      <c r="B19" s="27" t="s">
        <v>65</v>
      </c>
      <c r="C19" s="28" t="s">
        <v>11</v>
      </c>
      <c r="D19" s="45">
        <v>7117.1</v>
      </c>
      <c r="E19" s="45">
        <v>8217.4</v>
      </c>
    </row>
    <row r="20" spans="2:5" ht="37.5">
      <c r="B20" s="24" t="s">
        <v>32</v>
      </c>
      <c r="C20" s="26" t="s">
        <v>12</v>
      </c>
      <c r="D20" s="44">
        <f>D21+0</f>
        <v>2800</v>
      </c>
      <c r="E20" s="44">
        <f>E21+0</f>
        <v>1727.5</v>
      </c>
    </row>
    <row r="21" spans="2:5" ht="37.5">
      <c r="B21" s="27" t="s">
        <v>33</v>
      </c>
      <c r="C21" s="29" t="s">
        <v>13</v>
      </c>
      <c r="D21" s="45">
        <v>2800</v>
      </c>
      <c r="E21" s="45">
        <v>1727.5</v>
      </c>
    </row>
    <row r="22" spans="2:5">
      <c r="B22" s="24" t="s">
        <v>34</v>
      </c>
      <c r="C22" s="26" t="s">
        <v>14</v>
      </c>
      <c r="D22" s="44">
        <f>D23+D24</f>
        <v>27305</v>
      </c>
      <c r="E22" s="44">
        <f>E23+E24</f>
        <v>1846</v>
      </c>
    </row>
    <row r="23" spans="2:5" ht="93.75">
      <c r="B23" s="30" t="s">
        <v>35</v>
      </c>
      <c r="C23" s="31" t="s">
        <v>15</v>
      </c>
      <c r="D23" s="45">
        <v>19734.900000000001</v>
      </c>
      <c r="E23" s="45">
        <v>927.5</v>
      </c>
    </row>
    <row r="24" spans="2:5" ht="56.25">
      <c r="B24" s="30" t="s">
        <v>36</v>
      </c>
      <c r="C24" s="29" t="s">
        <v>16</v>
      </c>
      <c r="D24" s="45">
        <v>7570.1</v>
      </c>
      <c r="E24" s="45">
        <v>918.5</v>
      </c>
    </row>
    <row r="25" spans="2:5">
      <c r="B25" s="24" t="s">
        <v>37</v>
      </c>
      <c r="C25" s="26" t="s">
        <v>17</v>
      </c>
      <c r="D25" s="44">
        <f>D26</f>
        <v>0</v>
      </c>
      <c r="E25" s="44">
        <f>E26</f>
        <v>1043.8</v>
      </c>
    </row>
    <row r="26" spans="2:5" ht="37.5">
      <c r="B26" s="27" t="s">
        <v>38</v>
      </c>
      <c r="C26" s="28" t="s">
        <v>18</v>
      </c>
      <c r="D26" s="44"/>
      <c r="E26" s="45">
        <v>1043.8</v>
      </c>
    </row>
    <row r="27" spans="2:5">
      <c r="B27" s="24" t="s">
        <v>39</v>
      </c>
      <c r="C27" s="26" t="s">
        <v>19</v>
      </c>
      <c r="D27" s="44">
        <f>+D28+D30+D31+D32+D33+D34+D35+D29</f>
        <v>13692.9</v>
      </c>
      <c r="E27" s="44">
        <f>+E28+E30+E31+E32+E33+E34+E35+E29</f>
        <v>-4616.0000000000009</v>
      </c>
    </row>
    <row r="28" spans="2:5" ht="37.5">
      <c r="B28" s="27" t="s">
        <v>46</v>
      </c>
      <c r="C28" s="28" t="s">
        <v>47</v>
      </c>
      <c r="D28" s="45">
        <v>2759</v>
      </c>
      <c r="E28" s="45"/>
    </row>
    <row r="29" spans="2:5" ht="93.75">
      <c r="B29" s="40" t="s">
        <v>80</v>
      </c>
      <c r="C29" s="39" t="s">
        <v>79</v>
      </c>
      <c r="D29" s="45">
        <v>705.5</v>
      </c>
      <c r="E29" s="45">
        <v>705.5</v>
      </c>
    </row>
    <row r="30" spans="2:5">
      <c r="B30" s="27" t="s">
        <v>40</v>
      </c>
      <c r="C30" s="26" t="s">
        <v>74</v>
      </c>
      <c r="D30" s="45">
        <v>7940.3</v>
      </c>
      <c r="E30" s="46">
        <v>4436.3</v>
      </c>
    </row>
    <row r="31" spans="2:5" ht="56.25">
      <c r="B31" s="27" t="s">
        <v>41</v>
      </c>
      <c r="C31" s="31" t="s">
        <v>20</v>
      </c>
      <c r="D31" s="45">
        <v>399.4</v>
      </c>
      <c r="E31" s="45">
        <v>399.4</v>
      </c>
    </row>
    <row r="32" spans="2:5" ht="37.5">
      <c r="B32" s="27" t="s">
        <v>42</v>
      </c>
      <c r="C32" s="31" t="s">
        <v>45</v>
      </c>
      <c r="D32" s="45">
        <v>2</v>
      </c>
      <c r="E32" s="45">
        <v>2</v>
      </c>
    </row>
    <row r="33" spans="2:5" ht="56.25">
      <c r="B33" s="30" t="s">
        <v>43</v>
      </c>
      <c r="C33" s="32" t="s">
        <v>21</v>
      </c>
      <c r="D33" s="45">
        <v>300</v>
      </c>
      <c r="E33" s="45">
        <v>200</v>
      </c>
    </row>
    <row r="34" spans="2:5">
      <c r="B34" s="27" t="s">
        <v>44</v>
      </c>
      <c r="C34" s="31" t="s">
        <v>22</v>
      </c>
      <c r="D34" s="45">
        <v>1586.7</v>
      </c>
      <c r="E34" s="45">
        <v>967</v>
      </c>
    </row>
    <row r="35" spans="2:5" ht="56.25">
      <c r="B35" s="27" t="s">
        <v>66</v>
      </c>
      <c r="C35" s="28" t="s">
        <v>67</v>
      </c>
      <c r="D35" s="44"/>
      <c r="E35" s="46">
        <v>-11326.2</v>
      </c>
    </row>
    <row r="36" spans="2:5">
      <c r="B36" s="23" t="s">
        <v>23</v>
      </c>
      <c r="C36" s="33"/>
      <c r="D36" s="44">
        <f>D8+D12+D16+D17+D20+D22+D25+D27+D10</f>
        <v>119899.7</v>
      </c>
      <c r="E36" s="44">
        <f>E8+E12+E16+E17+E20+E22+E25+E27+E10</f>
        <v>59331.7</v>
      </c>
    </row>
    <row r="37" spans="2:5" ht="27" customHeight="1">
      <c r="B37" s="34"/>
      <c r="D37" s="47"/>
    </row>
    <row r="38" spans="2:5" ht="37.5" customHeight="1">
      <c r="C38" s="38"/>
      <c r="D38" s="48"/>
    </row>
    <row r="39" spans="2:5">
      <c r="C39" s="37"/>
      <c r="D39" s="49"/>
    </row>
    <row r="40" spans="2:5">
      <c r="C40" s="37"/>
      <c r="D40" s="49"/>
    </row>
    <row r="41" spans="2:5">
      <c r="C41" s="37"/>
      <c r="D41" s="49"/>
    </row>
    <row r="42" spans="2:5">
      <c r="C42" s="37"/>
      <c r="D42" s="49"/>
    </row>
  </sheetData>
  <mergeCells count="1">
    <mergeCell ref="B4:D4"/>
  </mergeCells>
  <pageMargins left="0.70866141732283472" right="0.70866141732283472" top="0.35433070866141736" bottom="0.15748031496062992" header="0.19685039370078741" footer="0.15748031496062992"/>
  <pageSetup paperSize="9"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opLeftCell="A4" workbookViewId="0">
      <selection activeCell="J11" sqref="J11"/>
    </sheetView>
  </sheetViews>
  <sheetFormatPr defaultRowHeight="15"/>
  <cols>
    <col min="2" max="2" width="21" customWidth="1"/>
    <col min="3" max="3" width="17.42578125" customWidth="1"/>
    <col min="4" max="4" width="15.28515625" customWidth="1"/>
    <col min="5" max="6" width="11.28515625" customWidth="1"/>
  </cols>
  <sheetData>
    <row r="2" spans="2:7" ht="15.75" thickBot="1"/>
    <row r="3" spans="2:7" ht="78" customHeight="1">
      <c r="B3" s="57" t="s">
        <v>48</v>
      </c>
      <c r="C3" s="2" t="s">
        <v>64</v>
      </c>
      <c r="D3" s="2" t="s">
        <v>49</v>
      </c>
      <c r="E3" s="59" t="s">
        <v>50</v>
      </c>
      <c r="F3" s="59" t="s">
        <v>63</v>
      </c>
    </row>
    <row r="4" spans="2:7" ht="16.5" thickBot="1">
      <c r="B4" s="58"/>
      <c r="C4" s="20">
        <v>2014</v>
      </c>
      <c r="D4" s="3" t="s">
        <v>83</v>
      </c>
      <c r="E4" s="60"/>
      <c r="F4" s="60"/>
    </row>
    <row r="5" spans="2:7" ht="37.5" customHeight="1" thickBot="1">
      <c r="B5" s="4" t="s">
        <v>51</v>
      </c>
      <c r="C5" s="18">
        <f>SUM(C6:C10)</f>
        <v>54000</v>
      </c>
      <c r="D5" s="18">
        <f>SUM(D6:D10)</f>
        <v>32261.8</v>
      </c>
      <c r="E5" s="6">
        <f>ROUND(D5*100/D17,2)</f>
        <v>50.45</v>
      </c>
      <c r="F5" s="6">
        <f>ROUND(D5*100/C5,2)</f>
        <v>59.74</v>
      </c>
    </row>
    <row r="6" spans="2:7" ht="30.75" customHeight="1" thickBot="1">
      <c r="B6" s="7" t="s">
        <v>52</v>
      </c>
      <c r="C6" s="11">
        <v>22000</v>
      </c>
      <c r="D6" s="8">
        <v>13425.1</v>
      </c>
      <c r="E6" s="6">
        <f>ROUND(D6*100/D17,2)</f>
        <v>20.99</v>
      </c>
      <c r="F6" s="6">
        <f>ROUND(D6*100/C6,2)</f>
        <v>61.02</v>
      </c>
    </row>
    <row r="7" spans="2:7" ht="30.75" customHeight="1" thickBot="1">
      <c r="B7" s="7" t="s">
        <v>84</v>
      </c>
      <c r="C7" s="11">
        <v>172</v>
      </c>
      <c r="D7" s="8">
        <v>88.1</v>
      </c>
      <c r="E7" s="6">
        <f>ROUND(D7*100/D17,2)</f>
        <v>0.14000000000000001</v>
      </c>
      <c r="F7" s="6">
        <f t="shared" ref="F7" si="0">ROUND(D7*100/C7,2)</f>
        <v>51.22</v>
      </c>
    </row>
    <row r="8" spans="2:7" ht="30.75" customHeight="1" thickBot="1">
      <c r="B8" s="7" t="s">
        <v>53</v>
      </c>
      <c r="C8" s="11">
        <v>2800</v>
      </c>
      <c r="D8" s="8">
        <v>1510.7</v>
      </c>
      <c r="E8" s="6">
        <f>ROUND(D8*100/D17,2)</f>
        <v>2.36</v>
      </c>
      <c r="F8" s="6">
        <f t="shared" ref="F8:F19" si="1">ROUND(D8*100/C8,2)</f>
        <v>53.95</v>
      </c>
    </row>
    <row r="9" spans="2:7" ht="30.75" customHeight="1" thickBot="1">
      <c r="B9" s="7" t="s">
        <v>55</v>
      </c>
      <c r="C9" s="11">
        <v>6500</v>
      </c>
      <c r="D9" s="8">
        <v>3574.6</v>
      </c>
      <c r="E9" s="6">
        <f>ROUND(D9*100/D17,2)</f>
        <v>5.59</v>
      </c>
      <c r="F9" s="6">
        <f t="shared" si="1"/>
        <v>54.99</v>
      </c>
    </row>
    <row r="10" spans="2:7" ht="30.75" customHeight="1" thickBot="1">
      <c r="B10" s="7" t="s">
        <v>54</v>
      </c>
      <c r="C10" s="11">
        <v>22528</v>
      </c>
      <c r="D10" s="8">
        <v>13663.3</v>
      </c>
      <c r="E10" s="6">
        <f>ROUND(D10*100/D17,2)</f>
        <v>21.37</v>
      </c>
      <c r="F10" s="6">
        <f t="shared" ref="F10" si="2">ROUND(D10*100/C10,2)</f>
        <v>60.65</v>
      </c>
    </row>
    <row r="11" spans="2:7" ht="36" customHeight="1" thickBot="1">
      <c r="B11" s="4" t="s">
        <v>56</v>
      </c>
      <c r="C11" s="50">
        <f>SUM(C12:C16)</f>
        <v>52206.8</v>
      </c>
      <c r="D11" s="50">
        <f>SUM(D12:D16)</f>
        <v>31685.899999999998</v>
      </c>
      <c r="E11" s="6">
        <f>ROUND(D11*100/D17,2)</f>
        <v>49.55</v>
      </c>
      <c r="F11" s="6">
        <f t="shared" si="1"/>
        <v>60.69</v>
      </c>
    </row>
    <row r="12" spans="2:7" ht="30" customHeight="1" thickBot="1">
      <c r="B12" s="7" t="s">
        <v>57</v>
      </c>
      <c r="C12" s="13">
        <v>14984.7</v>
      </c>
      <c r="D12" s="8">
        <v>18851.2</v>
      </c>
      <c r="E12" s="6">
        <f>ROUND(D12*100/D17,2)</f>
        <v>29.48</v>
      </c>
      <c r="F12" s="6">
        <f t="shared" si="1"/>
        <v>125.8</v>
      </c>
    </row>
    <row r="13" spans="2:7" ht="30" customHeight="1" thickBot="1">
      <c r="B13" s="9" t="s">
        <v>58</v>
      </c>
      <c r="C13" s="13">
        <v>7117.1</v>
      </c>
      <c r="D13" s="8">
        <v>8217.4</v>
      </c>
      <c r="E13" s="6">
        <f>ROUND(D13*100/D17,2)</f>
        <v>12.85</v>
      </c>
      <c r="F13" s="6">
        <f t="shared" si="1"/>
        <v>115.46</v>
      </c>
    </row>
    <row r="14" spans="2:7" ht="64.5" customHeight="1" thickBot="1">
      <c r="B14" s="4" t="s">
        <v>59</v>
      </c>
      <c r="C14" s="3">
        <v>27305</v>
      </c>
      <c r="D14" s="5">
        <v>1846</v>
      </c>
      <c r="E14" s="6">
        <f>ROUND(D14*100/D17,2)</f>
        <v>2.89</v>
      </c>
      <c r="F14" s="6">
        <f t="shared" si="1"/>
        <v>6.76</v>
      </c>
    </row>
    <row r="15" spans="2:7" ht="64.5" customHeight="1" thickBot="1">
      <c r="B15" s="10" t="s">
        <v>60</v>
      </c>
      <c r="C15" s="15">
        <v>2800</v>
      </c>
      <c r="D15" s="5">
        <v>1727.5</v>
      </c>
      <c r="E15" s="6">
        <f>ROUND(D15*100/D17,2)</f>
        <v>2.7</v>
      </c>
      <c r="F15" s="6">
        <f t="shared" si="1"/>
        <v>61.7</v>
      </c>
    </row>
    <row r="16" spans="2:7" ht="15" customHeight="1" thickBot="1">
      <c r="B16" s="10" t="s">
        <v>61</v>
      </c>
      <c r="C16" s="12"/>
      <c r="D16" s="5">
        <f>1043.8</f>
        <v>1043.8</v>
      </c>
      <c r="E16" s="6">
        <f>ROUND(D16*100/D17,2)</f>
        <v>1.63</v>
      </c>
      <c r="F16" s="6">
        <v>0</v>
      </c>
      <c r="G16" s="14"/>
    </row>
    <row r="17" spans="2:6" ht="15" customHeight="1" thickBot="1">
      <c r="B17" s="10" t="s">
        <v>62</v>
      </c>
      <c r="C17" s="5">
        <f>C5+C11</f>
        <v>106206.8</v>
      </c>
      <c r="D17" s="5">
        <f>D5+D11</f>
        <v>63947.7</v>
      </c>
      <c r="E17" s="6">
        <f>ROUND(D17*100/D17,2)</f>
        <v>100</v>
      </c>
      <c r="F17" s="6">
        <f t="shared" si="1"/>
        <v>60.21</v>
      </c>
    </row>
    <row r="18" spans="2:6" ht="15" customHeight="1" thickBot="1"/>
    <row r="19" spans="2:6" ht="32.25" thickBot="1">
      <c r="B19" s="16" t="s">
        <v>19</v>
      </c>
      <c r="C19" s="17">
        <v>13692.9</v>
      </c>
      <c r="D19" s="17">
        <v>6710.2</v>
      </c>
      <c r="E19" s="16"/>
      <c r="F19" s="19">
        <f t="shared" si="1"/>
        <v>49</v>
      </c>
    </row>
    <row r="20" spans="2:6" ht="16.5" thickBot="1">
      <c r="B20" s="51" t="s">
        <v>87</v>
      </c>
      <c r="C20" s="52">
        <f>C17+C19</f>
        <v>119899.7</v>
      </c>
      <c r="D20" s="52">
        <f>D17+D19</f>
        <v>70657.899999999994</v>
      </c>
      <c r="E20" s="51"/>
      <c r="F20" s="53"/>
    </row>
    <row r="21" spans="2:6" ht="31.5">
      <c r="B21" s="51" t="s">
        <v>85</v>
      </c>
      <c r="C21" s="52">
        <v>0</v>
      </c>
      <c r="D21" s="52">
        <v>-11326.2</v>
      </c>
      <c r="E21" s="51"/>
      <c r="F21" s="53"/>
    </row>
    <row r="22" spans="2:6" ht="15.75">
      <c r="B22" s="54" t="s">
        <v>86</v>
      </c>
      <c r="C22" s="55">
        <f>C17+C19</f>
        <v>119899.7</v>
      </c>
      <c r="D22" s="55">
        <f>D17+D19+D21</f>
        <v>59331.7</v>
      </c>
      <c r="E22" s="55"/>
      <c r="F22" s="55"/>
    </row>
  </sheetData>
  <mergeCells count="3">
    <mergeCell ref="B3:B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 9 мес 2014(тыс.руб.)</vt:lpstr>
      <vt:lpstr>Лист2</vt:lpstr>
      <vt:lpstr>Лист3</vt:lpstr>
      <vt:lpstr>'Дох 9 мес 2014(тыс.руб.)'!Заголовки_для_печати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Пинкевич</cp:lastModifiedBy>
  <cp:lastPrinted>2014-11-15T12:18:17Z</cp:lastPrinted>
  <dcterms:created xsi:type="dcterms:W3CDTF">2013-10-07T08:36:29Z</dcterms:created>
  <dcterms:modified xsi:type="dcterms:W3CDTF">2014-11-15T13:44:14Z</dcterms:modified>
</cp:coreProperties>
</file>