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165" tabRatio="855" activeTab="2"/>
  </bookViews>
  <sheets>
    <sheet name="поясн.зап.свод" sheetId="1" r:id="rId1"/>
    <sheet name="Лист1" sheetId="2" r:id="rId2"/>
    <sheet name="Лист2" sheetId="3" r:id="rId3"/>
  </sheets>
  <definedNames>
    <definedName name="Excel_BuiltIn_Print_Titles_1">#REF!</definedName>
  </definedNames>
  <calcPr fullCalcOnLoad="1"/>
</workbook>
</file>

<file path=xl/sharedStrings.xml><?xml version="1.0" encoding="utf-8"?>
<sst xmlns="http://schemas.openxmlformats.org/spreadsheetml/2006/main" count="549" uniqueCount="327">
  <si>
    <t>КОДЫ</t>
  </si>
  <si>
    <t>Единица измерения: руб</t>
  </si>
  <si>
    <t>по ОКПО</t>
  </si>
  <si>
    <t>Глава по БК</t>
  </si>
  <si>
    <t xml:space="preserve">                                                    ПОЯСНИТЕЛЬНАЯ ЗАПИСКА</t>
  </si>
  <si>
    <t>Форма по ОКУД</t>
  </si>
  <si>
    <t>0503160</t>
  </si>
  <si>
    <t>Главный распорядитель, распорядитель,</t>
  </si>
  <si>
    <t xml:space="preserve">получатель бюджетных средств, главный администратор,   </t>
  </si>
  <si>
    <t>администратор доходов бюджета,</t>
  </si>
  <si>
    <t xml:space="preserve">главный администратор администратор </t>
  </si>
  <si>
    <t>источников финансирования</t>
  </si>
  <si>
    <t xml:space="preserve">       по ОКЕИ</t>
  </si>
  <si>
    <t xml:space="preserve">      </t>
  </si>
  <si>
    <t xml:space="preserve">Наименование бюджета                   </t>
  </si>
  <si>
    <t xml:space="preserve"> Дата</t>
  </si>
  <si>
    <t>001</t>
  </si>
  <si>
    <t>Социальное обеспечение населения</t>
  </si>
  <si>
    <t>Другие общегосударственные вопросы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</si>
  <si>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</si>
  <si>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</si>
  <si>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</si>
  <si>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</si>
  <si>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Культура</t>
  </si>
  <si>
    <t>Другие вопросы в области физической культуры и спорта</t>
  </si>
  <si>
    <t>% исполнения</t>
  </si>
  <si>
    <t>Защита населения и территории от чрезвычайных ситуаций природного и техногенного характера, гражданская оборона</t>
  </si>
  <si>
    <t>383</t>
  </si>
  <si>
    <t>0366988</t>
  </si>
  <si>
    <t>Совет депутатов МО Кузьмоловское городское поселение - представительный орган местного самоуправления. В соответствии с п. 2 ст. 41 федерального закона №131-ФЗ "Об общих принципах организации местного самоуправления в РФ" является муниципальным казенным учреждением. Глава муниципального образования Кузьмоловское городское поселение  - Николаева Анна Шамилевна.</t>
  </si>
  <si>
    <t xml:space="preserve">Муниципальное казенное учреждение "Кузьмоловский дом культуры"  - учреждение культуры. Учредитель - Администрация МО Кузьмоловское городское поселение. На 01.10.2012 г учреждение изменило тип,согласно  требованиям федерального закона №83-ФЗ от 08.05.2010 года " О внесении изменений в отдельные законодательные акты РФ в связи с совершенствованием правового положения государственных (муниципальных) учреждений" .              </t>
  </si>
  <si>
    <t xml:space="preserve"> Руководитель   ___________________         М.А.Ицкович</t>
  </si>
  <si>
    <t>планово-экономической службы</t>
  </si>
  <si>
    <t>Наименование КФСР</t>
  </si>
  <si>
    <t>КФСР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</si>
  <si>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</si>
  <si>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</si>
  <si>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</si>
  <si>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0107</t>
  </si>
  <si>
    <t>Резервные фонды</t>
  </si>
  <si>
    <t>0111</t>
  </si>
  <si>
    <t>0113</t>
  </si>
  <si>
    <t>Мобилизационная и вневойсковая подготовка</t>
  </si>
  <si>
    <t>0203</t>
  </si>
  <si>
    <t>0309</t>
  </si>
  <si>
    <t>Дорожное хозяйство (дорожные фонды)</t>
  </si>
  <si>
    <t>0409</t>
  </si>
  <si>
    <t>0412</t>
  </si>
  <si>
    <t>0501</t>
  </si>
  <si>
    <t>0502</t>
  </si>
  <si>
    <t>0503</t>
  </si>
  <si>
    <t>Молодежная политика и оздоровление детей</t>
  </si>
  <si>
    <t>0707</t>
  </si>
  <si>
    <t>0801</t>
  </si>
  <si>
    <t>Пенсионное обеспечение</t>
  </si>
  <si>
    <t>1001</t>
  </si>
  <si>
    <t>1003</t>
  </si>
  <si>
    <t>1105</t>
  </si>
  <si>
    <t xml:space="preserve"> Руководитель    ___________________         Е.И.Пинкевич</t>
  </si>
  <si>
    <t xml:space="preserve"> Главный             ________________________        Е.И.Пинкевич</t>
  </si>
  <si>
    <t xml:space="preserve">бухгалтер                   </t>
  </si>
  <si>
    <t>Раздел 1. "Организационная структура субъекта бюджетной отчетности."</t>
  </si>
  <si>
    <t>Раздел 2."Результат деятельности субъекта бюджетной  отчетности."</t>
  </si>
  <si>
    <t xml:space="preserve">Раздел 3. "Анализ отчета об исполнении бюджета субъектом бюджетной отчетности" </t>
  </si>
  <si>
    <t>Раздел 4. "Анализ показателей финансовой отчетности субъекта бюджетной отчетности."</t>
  </si>
  <si>
    <t>Раздел 5. "Прочие вопросы деятельности субъекта бюджетной отчетности"</t>
  </si>
  <si>
    <t>по ОКТМО</t>
  </si>
  <si>
    <t>41612158</t>
  </si>
  <si>
    <t>Администрация МО Кузьмоловское городское поселение -  исполнительный орган местного самоуправления. В соответствии с п. 2 ст. 41 федерального закона №131-ФЗ "Об общих принципах организации местного самоуправления в РФ" является муниципальным казенным учреждением. Глава администрации МО Кузьмоловское городское поселение - Ицкович Михаил Анатольевич. Начальник сектора по экономике,бухгалтерскому учету и отчетности -главный бухгалтер Пинкевич Елена Ивановна.</t>
  </si>
  <si>
    <t>Обеспечение проведения выборов и референдумов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</si>
  <si>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</si>
  <si>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План на 2014 год</t>
  </si>
  <si>
    <t>Факт.исполнение за 2014 год</t>
  </si>
  <si>
    <t xml:space="preserve">                                                  на  1 января  2015 г.</t>
  </si>
  <si>
    <t>01.01.2015</t>
  </si>
  <si>
    <t>В 2014 году повышение квалификации прошли 8  муниципальных служащих Администрации МО "Кузьмоловское городское поселение</t>
  </si>
  <si>
    <t xml:space="preserve">Исполнение бюджета по налоговым и неналоговым доходам МО "Кузьмоловское городское поселение" на 01.01.2015 составляет 83,59% от планового показателя за год. </t>
  </si>
  <si>
    <t>Доходы от использования имущества, находящегося в государственной и муниципальной собственности - 100,0 %</t>
  </si>
  <si>
    <t>Прочие доходы от оказания платных услуг получателями средств бюджетов поселений -100,0 %</t>
  </si>
  <si>
    <t>Доходы от продажи материальных и нематериальных активов - 100,0 %</t>
  </si>
  <si>
    <t>Безвозмездные поступления -100,0%</t>
  </si>
  <si>
    <t>Исполнение бюджета по расходам МО "Кузьмоловское городское поселение" составляет 86,88 % от планового показателя на 2014 год.</t>
  </si>
  <si>
    <t xml:space="preserve">Дебиторская задолженность </t>
  </si>
  <si>
    <t>Дебиторы</t>
  </si>
  <si>
    <t>Сумма всего,
(руб.)</t>
  </si>
  <si>
    <t>Основание</t>
  </si>
  <si>
    <t>Задолженность покупателей (205.00)</t>
  </si>
  <si>
    <t>Аква Норд-Вест ООО</t>
  </si>
  <si>
    <t>аренда № 65-10 от 11.10.2010, коммун. Инфраструкт</t>
  </si>
  <si>
    <t>Аптека № 24 ОАО</t>
  </si>
  <si>
    <t>аренда № 33-08 от. Железнод., 26</t>
  </si>
  <si>
    <t>ГКУ ЛО "ЦМТО СУ"</t>
  </si>
  <si>
    <t>ГТС ООО</t>
  </si>
  <si>
    <t>Суб.аренда ул.Ряд.Иванова,6 Дог 101-13 от 01.07.2013</t>
  </si>
  <si>
    <t>ЖКК ООО</t>
  </si>
  <si>
    <t>аренда № 16-07 от 30.12.2008, Р. Л. Иванова , 14Б</t>
  </si>
  <si>
    <t>ИП Богатырёва Н.С.</t>
  </si>
  <si>
    <t>аренда № 85-11 от 12.09.11 Ж/д 24(2этаж)</t>
  </si>
  <si>
    <t>ИП Исаев В. Л.</t>
  </si>
  <si>
    <t>аренда № 570-05 от 28.02.2005 Железн,26</t>
  </si>
  <si>
    <t>ИП Коршунова И.Р.</t>
  </si>
  <si>
    <t>аренда № 5-06 от 01.09.2006 Леншоссе, д8</t>
  </si>
  <si>
    <t>ИП Кучеров Н.С.</t>
  </si>
  <si>
    <t>аренда № 67-10 от 20.01.2011, нас.станция "Лесная"</t>
  </si>
  <si>
    <t>ИП Пахович Н. К.</t>
  </si>
  <si>
    <t>аренда № 141-5 от 10.08.2005,Железн.,26</t>
  </si>
  <si>
    <t>ИП Скородумова Г. П.</t>
  </si>
  <si>
    <t>Аренда  ул.Железнод. д.26 (пом.10)Дог 99-13 от 28.04.2013</t>
  </si>
  <si>
    <t>ИП Харитонова Т. Г.</t>
  </si>
  <si>
    <t>Договор 108-14 от 28.11.2014</t>
  </si>
  <si>
    <t>ИП Чупраков С.А.</t>
  </si>
  <si>
    <t>аренда № 51-09 от 01.11.2009 за ООО "Анхель",  Ж/д</t>
  </si>
  <si>
    <t>Каштан ООО</t>
  </si>
  <si>
    <t>аренда № 114-04 от 09.11.2004, Железнодорож. 26</t>
  </si>
  <si>
    <t>КЕДР ООО</t>
  </si>
  <si>
    <t>аренда № 62-10 от 17.03.2010, Железнодор.,20</t>
  </si>
  <si>
    <t>Котов ООО</t>
  </si>
  <si>
    <t>аренда № 75-04 от 03.06.2004, Р.Л. Иванова ,21</t>
  </si>
  <si>
    <t>ЛигаСпецСтрой ООО</t>
  </si>
  <si>
    <t>аренда № 119-05 от 01.02.2005, Школьн,9</t>
  </si>
  <si>
    <t>ООО "Вэлл Телеком"</t>
  </si>
  <si>
    <t>Договор 106-14 от 18.12.2014</t>
  </si>
  <si>
    <t>ООО "Хозяин"</t>
  </si>
  <si>
    <t>аренда № 308 от 19.07.1998, Молодеж.8</t>
  </si>
  <si>
    <t>Павлов С.И.</t>
  </si>
  <si>
    <t>Договор 102-13 от 12.05.2014</t>
  </si>
  <si>
    <t>Павлофф ООО</t>
  </si>
  <si>
    <t>аренда № 6-06 от 01.09.2006,Леншоссе,8</t>
  </si>
  <si>
    <t>РОСГОССТРАХ ООО</t>
  </si>
  <si>
    <t>аренда № 74-11 от 10.02.2011, Железнод.,26</t>
  </si>
  <si>
    <t>УФК по ЛО(Комитет Финансов ЛО, Комитет по строительству ЛО)</t>
  </si>
  <si>
    <t>возврат субсидии</t>
  </si>
  <si>
    <t>СтройТехСервис ООО</t>
  </si>
  <si>
    <t>аренда № 31-08 от 06.02.2008, Р.Л. Иванова ,14</t>
  </si>
  <si>
    <t>Камея</t>
  </si>
  <si>
    <t>инвест оплата</t>
  </si>
  <si>
    <t>Ростелеком</t>
  </si>
  <si>
    <t>аренда №76-11 от 16.03.2011г. ул.Школьная, д.4а</t>
  </si>
  <si>
    <t>Доходы от оказания платных услуг</t>
  </si>
  <si>
    <t>Задолженность по авансам выданным (206.00)</t>
  </si>
  <si>
    <t>АМУ "Всеволожские вести"</t>
  </si>
  <si>
    <t>Выпуск газеты "Кузьмоловский вестник", дог 14 от 01.04.2013</t>
  </si>
  <si>
    <t>Усл.по обучению семинар "Реформа жиДог 850-фст от 06.06.2013</t>
  </si>
  <si>
    <t>ИТЦ Славич ООО</t>
  </si>
  <si>
    <t>Приобретение МЗ Договор 23/05-2013 от 23.05.2013</t>
  </si>
  <si>
    <t>Приобретение ГСМ Договор 1/RU262002031 от 31.05.2013</t>
  </si>
  <si>
    <t>Работы по созд системы видеонаблюдения, Дог 07-13 от 30.05.2013</t>
  </si>
  <si>
    <t>оплата за декабрь 2014г.</t>
  </si>
  <si>
    <t>НДФЛ за декабрь 2014г.</t>
  </si>
  <si>
    <t>ФСС за декабрь 2014г.</t>
  </si>
  <si>
    <t>Поставка товара (23754)</t>
  </si>
  <si>
    <t xml:space="preserve">      СД ЗП</t>
  </si>
  <si>
    <t xml:space="preserve">      ООО "Аква Норд-вест"</t>
  </si>
  <si>
    <t xml:space="preserve">      ООО  ЭСК "Энергосервис"</t>
  </si>
  <si>
    <t>предоплата эл.энергия</t>
  </si>
  <si>
    <t xml:space="preserve">      ООО "Биоэкология"</t>
  </si>
  <si>
    <t xml:space="preserve">      ООО "ТЭК Сервис"</t>
  </si>
  <si>
    <t xml:space="preserve">      ООО "ЦРиПО "Система Плюс"</t>
  </si>
  <si>
    <t>заправка катриждей</t>
  </si>
  <si>
    <t>счет 558 от 25.11.2014 г.</t>
  </si>
  <si>
    <t xml:space="preserve">      АНО "Центр международного сотрудничества в области культуры"</t>
  </si>
  <si>
    <t xml:space="preserve">      ЗАО "МЦФЭР"</t>
  </si>
  <si>
    <t xml:space="preserve">      ООО "ГК"Перспектива </t>
  </si>
  <si>
    <t xml:space="preserve">      ООО "Групп-М"</t>
  </si>
  <si>
    <t xml:space="preserve">      ООО "ДиДжио Груп"</t>
  </si>
  <si>
    <t>Задолженность по авансам выданным (208.00)</t>
  </si>
  <si>
    <t xml:space="preserve">Кредиторская задолженность </t>
  </si>
  <si>
    <t>Кредиторы</t>
  </si>
  <si>
    <t>Задолженность перед поставщиками (302.20, 302.30, 302.70, 302.90)</t>
  </si>
  <si>
    <t>Муниципальный контракт 112-а от 01.01.2014</t>
  </si>
  <si>
    <t>Договор 25 от 31.10.2014</t>
  </si>
  <si>
    <t>ЖКУ №323 Филиал ФГУП "ГУССТ 3 при Спецстрое России"</t>
  </si>
  <si>
    <t>Договор 83/28/2006-8 от 12.10.2006</t>
  </si>
  <si>
    <t>ИП Антипов Максим Борисович</t>
  </si>
  <si>
    <t>Договор б/н от 08.12.2014</t>
  </si>
  <si>
    <t>Леноблгаз ОАО</t>
  </si>
  <si>
    <t>Раб по стр ГП МК 0145300025213000024-0279349-01 от 03.10.13</t>
  </si>
  <si>
    <t>ОАО ЛОЭСК</t>
  </si>
  <si>
    <t>Договор 04-794/005-ПС-13 от 02.12.2013</t>
  </si>
  <si>
    <t>РКС-энерго ООО</t>
  </si>
  <si>
    <t>Договор 89/3/88027 от 30.12.2013</t>
  </si>
  <si>
    <t>Ростелеком ОАО</t>
  </si>
  <si>
    <t>Услуг связи (абонентская плата, междугородняя связь) Дог 70/490 от 01.01.09, Дог 71/490-РТК от 01.01.09</t>
  </si>
  <si>
    <t>ТКС "Нева" ЗАО</t>
  </si>
  <si>
    <t>Усл.связи - доступ в сеть интернет  Дог 19/65/14 от 27.12.13</t>
  </si>
  <si>
    <t>ФГУП "Почта России"</t>
  </si>
  <si>
    <t>Дог №21757У от 12.05.14, Дог№ 082009-14 от 01.01.14</t>
  </si>
  <si>
    <t xml:space="preserve">    ЗАО "Телевизионная кабельная сеть "Нева"</t>
  </si>
  <si>
    <t>Абонентская плата за декабрь 2014 г.</t>
  </si>
  <si>
    <t xml:space="preserve">    ОАО "Петербургская сбытовая компания"</t>
  </si>
  <si>
    <t>Плата за эл.энергию декабрь 2014 г.</t>
  </si>
  <si>
    <t xml:space="preserve">    ЗАО "Леноблторгтехника"</t>
  </si>
  <si>
    <t>Тех.обслуж.ККМ</t>
  </si>
  <si>
    <t xml:space="preserve">    ООО "Гриф"</t>
  </si>
  <si>
    <t>Полиграфические услуги</t>
  </si>
  <si>
    <t xml:space="preserve">    ИП Климов </t>
  </si>
  <si>
    <t>за цветы</t>
  </si>
  <si>
    <t xml:space="preserve">    Росхлебпротторг ООО</t>
  </si>
  <si>
    <t>Продуктовые наборы</t>
  </si>
  <si>
    <t>Задолженность по зарплате (302.10)</t>
  </si>
  <si>
    <t>По всем сотрудникам</t>
  </si>
  <si>
    <t>Задолженность по зарплате (304.03)</t>
  </si>
  <si>
    <t>Расчеты по безвозмездным поступлениям (302.40, 302.50)</t>
  </si>
  <si>
    <t>МП "Кузьмоловская баня"</t>
  </si>
  <si>
    <t>Задолженность по налогам (303.00)</t>
  </si>
  <si>
    <t>Взносы в ФСС РФ (НС и ПЗ)</t>
  </si>
  <si>
    <t>ФСС оплата за декабрь 2014г.</t>
  </si>
  <si>
    <t>Налог на доходы физических лиц</t>
  </si>
  <si>
    <t>НДФЛ оплата за декабрь 2014г.</t>
  </si>
  <si>
    <t>Страховые взносы в ПФР по суммарному тарифу (с 2014 года)</t>
  </si>
  <si>
    <t>ПФР оплата за декабрь 2014г.</t>
  </si>
  <si>
    <t>Страховые взносы в ФФОМС</t>
  </si>
  <si>
    <t>ФФОМС оплата за декабрь 2014г.</t>
  </si>
  <si>
    <t xml:space="preserve">ИТОГО: </t>
  </si>
  <si>
    <t>205.51</t>
  </si>
  <si>
    <t>205.21</t>
  </si>
  <si>
    <t>205.31</t>
  </si>
  <si>
    <t>205.81</t>
  </si>
  <si>
    <t>205.71</t>
  </si>
  <si>
    <t>Итого</t>
  </si>
  <si>
    <t>208.81</t>
  </si>
  <si>
    <t>206.91</t>
  </si>
  <si>
    <t>206.24</t>
  </si>
  <si>
    <t>206.23</t>
  </si>
  <si>
    <t>206.26</t>
  </si>
  <si>
    <t>206.34</t>
  </si>
  <si>
    <t>206.13</t>
  </si>
  <si>
    <t>206.31</t>
  </si>
  <si>
    <t>206.25</t>
  </si>
  <si>
    <t xml:space="preserve">      БМУ "Токсовская служба заказчика"</t>
  </si>
  <si>
    <t xml:space="preserve">      Фаза ООО</t>
  </si>
  <si>
    <t xml:space="preserve">      УФК по ЛО (Государственное учреждение - Ленинградское региональное отделение фонда  соц.страхования</t>
  </si>
  <si>
    <t xml:space="preserve">      УФК по Ленинградской области (ИФНС по Всеволожскому району)</t>
  </si>
  <si>
    <t xml:space="preserve">      Технический центр ООО</t>
  </si>
  <si>
    <t xml:space="preserve">      ЛИКАРД ООО</t>
  </si>
  <si>
    <t xml:space="preserve">   Сотрудники</t>
  </si>
  <si>
    <t>208.34</t>
  </si>
  <si>
    <t>208.91</t>
  </si>
  <si>
    <t>302.23</t>
  </si>
  <si>
    <t>302.26</t>
  </si>
  <si>
    <t>302.25</t>
  </si>
  <si>
    <t>302.21</t>
  </si>
  <si>
    <t>302.34</t>
  </si>
  <si>
    <t>302.11</t>
  </si>
  <si>
    <t>302.13</t>
  </si>
  <si>
    <t>ИТОГО Дебиторская задолженность:</t>
  </si>
  <si>
    <t>ЗАО "Телевизионная кабельная сеть "Нева"</t>
  </si>
  <si>
    <t>аренда № 69-11 от 04.02.11, Молод., д.12А (Лит.А)</t>
  </si>
  <si>
    <t xml:space="preserve">      УФК по Лен.обл(УПФР по СПб и ЛО)</t>
  </si>
  <si>
    <t xml:space="preserve">      АМУ "Всеволожские вести"</t>
  </si>
  <si>
    <t xml:space="preserve">      Деловые мероприятия в сфере городской инфраструктуры</t>
  </si>
  <si>
    <t>предоплата за воду,стоки дог №1 от 01.04.14, сч1893 от 17.12.14г</t>
  </si>
  <si>
    <t>предоплата тепло дог. №162 от 24.12.13г., сч 1892 от 17.12.14 г.</t>
  </si>
  <si>
    <t>аренда биокабинок дог.№ПБЭ-780 от 23.12.13г.сч ПБЭ-44728 от 22.12.14г.</t>
  </si>
  <si>
    <t>вывоз мусора №12-ДС от 01.11.14, сч 285 от 16.12.14</t>
  </si>
  <si>
    <t>тех.обслуживание узла учета дог.37-14-С от 30.12.13, сч 5151 от 16.12.14 г.</t>
  </si>
  <si>
    <t>Подписка на печатные издания дог.ПР/0031516 от 27.09.13г. счет ПР/0021652 от 09.12.2014 г.</t>
  </si>
  <si>
    <t>аванс за охрану имущества счет 1239 от 05.12.2014 г.</t>
  </si>
  <si>
    <t>членские взносы за участие в конкурсах счет 0097 от 16.09.2014 г.</t>
  </si>
  <si>
    <t>Полиграфические работы(футболки с логотипом" дог.№1570 от 12.12.13 счет 75244 от 05.11.2014 г.</t>
  </si>
  <si>
    <t>Сувенирная продукция (кружка с логотипом.пакет с логотипом) дог 10 от 31.08.14г.счет 14 от 02.09.2014 г.</t>
  </si>
  <si>
    <t>Абонентская плата за декабрь 2014 г. по дог. №14 от 27.12.13</t>
  </si>
  <si>
    <t>Плата за эл.энергию декабрь 2014 г. дог. 41341 от 27.05.13</t>
  </si>
  <si>
    <t>Тех.обслуж.ККМ, дог. №К 334кз от 27.12.13г.</t>
  </si>
  <si>
    <t>Полиграфические услуги дог.14-р от 15.05.14г.</t>
  </si>
  <si>
    <t>за цветы дог 12/13 от  20.12.13</t>
  </si>
  <si>
    <t>Продуктовые наборы дог 11/2014 от 01.11.14</t>
  </si>
  <si>
    <t>задолженность по авансовому отчету</t>
  </si>
  <si>
    <t>Примечание</t>
  </si>
  <si>
    <t>позднее предоставлени актов вып-х работ</t>
  </si>
  <si>
    <t>позднее предоставление актов вып-х работ</t>
  </si>
  <si>
    <t>позднее предоставлени актов вып-х работ. Контакт на кап.ремонт ДК 6000,0тыс.руб. заключен 29.12.2014г.</t>
  </si>
  <si>
    <t xml:space="preserve">Расходы на использование информационно-коммуникационных технологий производились за счет средств местного бюджета на обновление информационного комплекса и приобретения оборудования для аппарата управления, работ и ведение сайта ОСС,  обеспечение функционирования системного оборудования и его бесперерывной работы, повышение уровня знаний и навыков сотрудников. Расходы за счет средств федерального бюджета не производились.Расходы на использование информационно-коммуникационных технологий производились за счет средств местного бюджета на обновление информационного комплекса и приобретения оборудования для аппарата управления, работ и ведение сайта ОСС,  обеспечение функционирования системного оборудования и его бесперерывной работы, повышение уровня знаний и навыков сотрудников. Расходы за счет средств федерального бюджета не производились.Не представлены сведения о результатах деятельности(ф.0503162),Сведения об исполнении мероприятий в рамках целевых программ(ф.0503166),Сведения о целевых иностранных кредитах (ф.0503167),Сведения о финансовых вложениях получаателя бюджетных средств, администратора источников финансирования дефицита бюджета(ф.0503171),Сведения о государственном (муниципальном) долге, представленных бюджетных кредитах(ф.0503172),  Сведения об изменении остатков валюты баланса (ф.0503173), Сведения по ущербу, имуществу, хищениях денежных средств и материальных ценностей(ф.0503176),  а также Сведения о мерах по повышению эффективности расходования бюджетных средств(табл.2), в связи с отсутствием числовых показателей на 01.01.2015   
</t>
  </si>
  <si>
    <r>
      <t xml:space="preserve">дефицита бюджета          </t>
    </r>
    <r>
      <rPr>
        <b/>
        <sz val="14"/>
        <rFont val="Times New Roman"/>
        <family val="1"/>
      </rPr>
      <t>07-Кузьмоловское городское поселение</t>
    </r>
  </si>
  <si>
    <r>
      <t xml:space="preserve">(публично-правового образования)      </t>
    </r>
    <r>
      <rPr>
        <b/>
        <sz val="14"/>
        <rFont val="Times New Roman"/>
        <family val="1"/>
      </rPr>
      <t>Бюджеты городских и сельских поселений</t>
    </r>
  </si>
  <si>
    <r>
      <t>Периодичность:    квартальная,</t>
    </r>
    <r>
      <rPr>
        <b/>
        <u val="single"/>
        <sz val="14"/>
        <rFont val="Times New Roman"/>
        <family val="1"/>
      </rPr>
      <t xml:space="preserve"> годовая</t>
    </r>
  </si>
  <si>
    <t>Дох.от оказ.платных услуг</t>
  </si>
  <si>
    <t>аренда. Договор 97-14 от 27.12.2013</t>
  </si>
  <si>
    <t>Муниципальное образование "Кузьмоловское городское поселение" расположено в п.Кузьмолово Всеволожского района Ленинградской области. Адрес электронной почты:kuzadmin@mail.ru. Главным распорядителем средств бюджета МО "Кузьмоловское городское поселение" является Администрации МО "Кузьмоловское городское поселение" Всеволожского муниципального района Ленинградской области. Получателями бюджетных средств являются: Совет депутатов муниципального образования "Кузьмоловское городское поселение",  МКУ "Кузьмоловский ДК".</t>
  </si>
  <si>
    <t>Налог на доходы физических лиц исполнение на 01.01.2015 составляет 102,6 % от планового показателя за год</t>
  </si>
  <si>
    <t>Налог на имущество физических лиц, взимаемый по ставке, применяемой к объекту налогообложения, расположенному в границах поселения -100,6%</t>
  </si>
  <si>
    <t>земельный налог -100,0 %;</t>
  </si>
  <si>
    <t>транспортный налог -101,8 %;</t>
  </si>
  <si>
    <t>ОО ЖКК</t>
  </si>
  <si>
    <t>ИП Розенфельд Ю Б</t>
  </si>
  <si>
    <t>ООО РСК "ГОРОД</t>
  </si>
  <si>
    <t>АМУ Культурно-досуговый центр"ЮЖНЫЙ"</t>
  </si>
  <si>
    <t>ООО ЦИНИНС</t>
  </si>
  <si>
    <t>ООО Аква-норд Вест</t>
  </si>
  <si>
    <t>строит.контроль ул.Семейная</t>
  </si>
  <si>
    <t>ООО ДСК Зодчий</t>
  </si>
  <si>
    <t>стр-во наруж.сетей водопровода и канал.ул.Семейная</t>
  </si>
  <si>
    <t>ИКК Гарант Интернешнл</t>
  </si>
  <si>
    <t>ООО Вижал айти</t>
  </si>
  <si>
    <t>ООО Сигма</t>
  </si>
  <si>
    <t>ООО ГК Перспектива</t>
  </si>
  <si>
    <t>обслуж. АПС</t>
  </si>
  <si>
    <t>ООО ВЫЛ Телеком</t>
  </si>
  <si>
    <t>МКП Кузьмоловская баня</t>
  </si>
  <si>
    <t>Аларм моторс</t>
  </si>
  <si>
    <t>ТО а/мобиля</t>
  </si>
  <si>
    <t>ООО "Газета Вести"</t>
  </si>
  <si>
    <t>ООО Стройстандарт</t>
  </si>
  <si>
    <t>Разработка ПСД по стр-ву газопровода</t>
  </si>
  <si>
    <t>ООО Балтик рупп</t>
  </si>
  <si>
    <t>уборка территории янв-фев.2015</t>
  </si>
  <si>
    <t>за 2015 год</t>
  </si>
  <si>
    <t>Субсидия на ремонт кровли Леншоссе 6</t>
  </si>
  <si>
    <t>Итого за 2014 год</t>
  </si>
  <si>
    <t>Кап.рем ДК</t>
  </si>
  <si>
    <t xml:space="preserve"> справочная система Гарант</t>
  </si>
  <si>
    <t xml:space="preserve"> обслуж. Программ.</t>
  </si>
  <si>
    <t>ул.освещение</t>
  </si>
  <si>
    <t>Интернет</t>
  </si>
  <si>
    <t xml:space="preserve">выпадающие доходы за январь </t>
  </si>
  <si>
    <t>Газета</t>
  </si>
  <si>
    <t>Фонд капитального ремонта</t>
  </si>
  <si>
    <t>взносы</t>
  </si>
  <si>
    <t>проверка смет</t>
  </si>
  <si>
    <t>за 2014 год</t>
  </si>
  <si>
    <t>АКАДО</t>
  </si>
  <si>
    <t>телефония?????</t>
  </si>
  <si>
    <t>ООО Строительно-монтажный поезд 375</t>
  </si>
  <si>
    <t>Замена водопровода</t>
  </si>
  <si>
    <t>Замена ГВС</t>
  </si>
  <si>
    <t>ИП Ситников</t>
  </si>
  <si>
    <t>Ремонт помещений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</si>
</sst>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.0_р_._-;\-* #,##0.0_р_._-;_-* \-??_р_._-;_-@_-"/>
    <numFmt numFmtId="181" formatCode="#,##0.00;[Red]\-#,##0.00"/>
    <numFmt numFmtId="182" formatCode="0.00;[Red]\-0.00"/>
    <numFmt numFmtId="183" formatCode="#,##0.00_ ;[Red]\-#,##0.00\ "/>
    <numFmt numFmtId="184" formatCode="0.00_ ;[Red]\-0.00\ 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9"/>
      <color indexed="26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/>
      <top style="hair"/>
      <bottom style="hair"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medium"/>
      <top/>
      <bottom/>
    </border>
    <border>
      <left/>
      <right>
        <color indexed="63"/>
      </right>
      <top style="thin"/>
      <bottom style="hair"/>
    </border>
    <border>
      <left/>
      <right/>
      <top style="hair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60">
    <xf numFmtId="0" fontId="0" fillId="0" borderId="0" xfId="0" applyAlignment="1">
      <alignment/>
    </xf>
    <xf numFmtId="0" fontId="20" fillId="24" borderId="10" xfId="0" applyNumberFormat="1" applyFont="1" applyFill="1" applyBorder="1" applyAlignment="1">
      <alignment horizontal="right" vertical="top"/>
    </xf>
    <xf numFmtId="0" fontId="20" fillId="24" borderId="11" xfId="0" applyNumberFormat="1" applyFont="1" applyFill="1" applyBorder="1" applyAlignment="1">
      <alignment horizontal="right" vertical="top"/>
    </xf>
    <xf numFmtId="0" fontId="20" fillId="24" borderId="12" xfId="0" applyNumberFormat="1" applyFont="1" applyFill="1" applyBorder="1" applyAlignment="1">
      <alignment horizontal="right" vertical="top"/>
    </xf>
    <xf numFmtId="0" fontId="19" fillId="25" borderId="12" xfId="0" applyNumberFormat="1" applyFont="1" applyFill="1" applyBorder="1" applyAlignment="1">
      <alignment horizontal="right"/>
    </xf>
    <xf numFmtId="0" fontId="26" fillId="0" borderId="11" xfId="52" applyFont="1" applyBorder="1" applyAlignment="1">
      <alignment/>
      <protection/>
    </xf>
    <xf numFmtId="0" fontId="26" fillId="0" borderId="12" xfId="52" applyFont="1" applyBorder="1" applyAlignment="1">
      <alignment/>
      <protection/>
    </xf>
    <xf numFmtId="0" fontId="19" fillId="25" borderId="10" xfId="0" applyNumberFormat="1" applyFont="1" applyFill="1" applyBorder="1" applyAlignment="1">
      <alignment horizontal="right"/>
    </xf>
    <xf numFmtId="0" fontId="19" fillId="25" borderId="11" xfId="0" applyNumberFormat="1" applyFont="1" applyFill="1" applyBorder="1" applyAlignment="1">
      <alignment horizontal="right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Fill="1" applyAlignment="1">
      <alignment horizontal="centerContinuous"/>
    </xf>
    <xf numFmtId="0" fontId="22" fillId="0" borderId="0" xfId="0" applyFont="1" applyFill="1" applyAlignment="1">
      <alignment horizontal="left"/>
    </xf>
    <xf numFmtId="0" fontId="23" fillId="0" borderId="13" xfId="0" applyFont="1" applyFill="1" applyBorder="1" applyAlignment="1">
      <alignment horizontal="center"/>
    </xf>
    <xf numFmtId="49" fontId="23" fillId="0" borderId="14" xfId="0" applyNumberFormat="1" applyFont="1" applyFill="1" applyBorder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right"/>
    </xf>
    <xf numFmtId="49" fontId="23" fillId="0" borderId="15" xfId="0" applyNumberFormat="1" applyFont="1" applyFill="1" applyBorder="1" applyAlignment="1">
      <alignment horizontal="center"/>
    </xf>
    <xf numFmtId="49" fontId="23" fillId="0" borderId="16" xfId="0" applyNumberFormat="1" applyFont="1" applyFill="1" applyBorder="1" applyAlignment="1">
      <alignment/>
    </xf>
    <xf numFmtId="49" fontId="23" fillId="0" borderId="16" xfId="0" applyNumberFormat="1" applyFont="1" applyFill="1" applyBorder="1" applyAlignment="1">
      <alignment horizontal="center"/>
    </xf>
    <xf numFmtId="49" fontId="23" fillId="0" borderId="17" xfId="0" applyNumberFormat="1" applyFont="1" applyFill="1" applyBorder="1" applyAlignment="1">
      <alignment/>
    </xf>
    <xf numFmtId="0" fontId="23" fillId="0" borderId="0" xfId="0" applyFont="1" applyFill="1" applyAlignment="1">
      <alignment horizontal="center"/>
    </xf>
    <xf numFmtId="49" fontId="23" fillId="0" borderId="17" xfId="0" applyNumberFormat="1" applyFont="1" applyFill="1" applyBorder="1" applyAlignment="1">
      <alignment horizontal="centerContinuous"/>
    </xf>
    <xf numFmtId="49" fontId="23" fillId="0" borderId="18" xfId="0" applyNumberFormat="1" applyFont="1" applyFill="1" applyBorder="1" applyAlignment="1">
      <alignment horizontal="centerContinuous"/>
    </xf>
    <xf numFmtId="49" fontId="23" fillId="0" borderId="0" xfId="0" applyNumberFormat="1" applyFont="1" applyFill="1" applyBorder="1" applyAlignment="1">
      <alignment horizontal="centerContinuous"/>
    </xf>
    <xf numFmtId="0" fontId="23" fillId="0" borderId="19" xfId="0" applyFont="1" applyFill="1" applyBorder="1" applyAlignment="1">
      <alignment horizontal="left"/>
    </xf>
    <xf numFmtId="49" fontId="23" fillId="0" borderId="19" xfId="0" applyNumberFormat="1" applyFont="1" applyFill="1" applyBorder="1" applyAlignment="1">
      <alignment horizontal="center"/>
    </xf>
    <xf numFmtId="0" fontId="23" fillId="0" borderId="19" xfId="0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/>
    </xf>
    <xf numFmtId="0" fontId="23" fillId="0" borderId="19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20" xfId="0" applyFont="1" applyFill="1" applyBorder="1" applyAlignment="1">
      <alignment/>
    </xf>
    <xf numFmtId="0" fontId="23" fillId="0" borderId="0" xfId="0" applyFont="1" applyFill="1" applyBorder="1" applyAlignment="1">
      <alignment horizontal="left" wrapText="1"/>
    </xf>
    <xf numFmtId="49" fontId="22" fillId="0" borderId="21" xfId="0" applyNumberFormat="1" applyFont="1" applyFill="1" applyBorder="1" applyAlignment="1">
      <alignment horizontal="center" vertical="center" wrapText="1"/>
    </xf>
    <xf numFmtId="49" fontId="22" fillId="0" borderId="21" xfId="54" applyNumberFormat="1" applyFont="1" applyFill="1" applyBorder="1" applyAlignment="1">
      <alignment horizontal="center" wrapText="1"/>
      <protection/>
    </xf>
    <xf numFmtId="49" fontId="22" fillId="0" borderId="21" xfId="0" applyNumberFormat="1" applyFont="1" applyFill="1" applyBorder="1" applyAlignment="1">
      <alignment horizontal="center"/>
    </xf>
    <xf numFmtId="49" fontId="22" fillId="0" borderId="21" xfId="0" applyNumberFormat="1" applyFont="1" applyFill="1" applyBorder="1" applyAlignment="1">
      <alignment horizontal="left"/>
    </xf>
    <xf numFmtId="4" fontId="22" fillId="0" borderId="21" xfId="0" applyNumberFormat="1" applyFont="1" applyFill="1" applyBorder="1" applyAlignment="1">
      <alignment/>
    </xf>
    <xf numFmtId="2" fontId="23" fillId="0" borderId="21" xfId="0" applyNumberFormat="1" applyFont="1" applyFill="1" applyBorder="1" applyAlignment="1">
      <alignment/>
    </xf>
    <xf numFmtId="0" fontId="23" fillId="0" borderId="21" xfId="54" applyFont="1" applyFill="1" applyBorder="1" applyAlignment="1">
      <alignment/>
      <protection/>
    </xf>
    <xf numFmtId="49" fontId="23" fillId="0" borderId="21" xfId="0" applyNumberFormat="1" applyFont="1" applyFill="1" applyBorder="1" applyAlignment="1">
      <alignment horizontal="center" vertical="center" wrapText="1"/>
    </xf>
    <xf numFmtId="49" fontId="23" fillId="0" borderId="21" xfId="0" applyNumberFormat="1" applyFont="1" applyFill="1" applyBorder="1" applyAlignment="1">
      <alignment horizontal="left" vertical="center" wrapText="1"/>
    </xf>
    <xf numFmtId="4" fontId="23" fillId="0" borderId="21" xfId="0" applyNumberFormat="1" applyFont="1" applyFill="1" applyBorder="1" applyAlignment="1">
      <alignment wrapText="1"/>
    </xf>
    <xf numFmtId="0" fontId="23" fillId="0" borderId="21" xfId="54" applyFont="1" applyFill="1" applyBorder="1" applyAlignment="1">
      <alignment wrapText="1"/>
      <protection/>
    </xf>
    <xf numFmtId="0" fontId="22" fillId="0" borderId="22" xfId="0" applyNumberFormat="1" applyFont="1" applyFill="1" applyBorder="1" applyAlignment="1">
      <alignment vertical="center"/>
    </xf>
    <xf numFmtId="0" fontId="22" fillId="0" borderId="23" xfId="0" applyNumberFormat="1" applyFont="1" applyFill="1" applyBorder="1" applyAlignment="1">
      <alignment vertical="center"/>
    </xf>
    <xf numFmtId="0" fontId="22" fillId="0" borderId="24" xfId="0" applyNumberFormat="1" applyFont="1" applyFill="1" applyBorder="1" applyAlignment="1">
      <alignment vertical="center"/>
    </xf>
    <xf numFmtId="0" fontId="22" fillId="0" borderId="25" xfId="0" applyNumberFormat="1" applyFont="1" applyFill="1" applyBorder="1" applyAlignment="1">
      <alignment vertical="center"/>
    </xf>
    <xf numFmtId="0" fontId="22" fillId="0" borderId="26" xfId="0" applyNumberFormat="1" applyFont="1" applyFill="1" applyBorder="1" applyAlignment="1">
      <alignment vertical="center"/>
    </xf>
    <xf numFmtId="0" fontId="22" fillId="0" borderId="27" xfId="0" applyNumberFormat="1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horizontal="left" vertical="top" wrapText="1"/>
    </xf>
    <xf numFmtId="0" fontId="23" fillId="0" borderId="12" xfId="0" applyNumberFormat="1" applyFont="1" applyFill="1" applyBorder="1" applyAlignment="1">
      <alignment vertical="top" wrapText="1"/>
    </xf>
    <xf numFmtId="0" fontId="23" fillId="0" borderId="10" xfId="0" applyNumberFormat="1" applyFont="1" applyFill="1" applyBorder="1" applyAlignment="1">
      <alignment horizontal="left" vertical="top"/>
    </xf>
    <xf numFmtId="0" fontId="23" fillId="0" borderId="11" xfId="0" applyNumberFormat="1" applyFont="1" applyFill="1" applyBorder="1" applyAlignment="1">
      <alignment horizontal="left" vertical="top"/>
    </xf>
    <xf numFmtId="0" fontId="23" fillId="0" borderId="12" xfId="0" applyNumberFormat="1" applyFont="1" applyFill="1" applyBorder="1" applyAlignment="1">
      <alignment horizontal="left" vertical="top"/>
    </xf>
    <xf numFmtId="0" fontId="23" fillId="0" borderId="12" xfId="0" applyNumberFormat="1" applyFont="1" applyFill="1" applyBorder="1" applyAlignment="1">
      <alignment horizontal="right" vertical="top"/>
    </xf>
    <xf numFmtId="0" fontId="22" fillId="0" borderId="11" xfId="0" applyNumberFormat="1" applyFont="1" applyFill="1" applyBorder="1" applyAlignment="1">
      <alignment horizontal="left" vertical="top" wrapText="1"/>
    </xf>
    <xf numFmtId="0" fontId="22" fillId="0" borderId="12" xfId="0" applyNumberFormat="1" applyFont="1" applyFill="1" applyBorder="1" applyAlignment="1">
      <alignment vertical="top" wrapText="1"/>
    </xf>
    <xf numFmtId="0" fontId="23" fillId="0" borderId="10" xfId="0" applyNumberFormat="1" applyFont="1" applyFill="1" applyBorder="1" applyAlignment="1">
      <alignment horizontal="center" vertical="top"/>
    </xf>
    <xf numFmtId="0" fontId="23" fillId="0" borderId="11" xfId="0" applyNumberFormat="1" applyFont="1" applyFill="1" applyBorder="1" applyAlignment="1">
      <alignment horizontal="center" vertical="top"/>
    </xf>
    <xf numFmtId="0" fontId="22" fillId="0" borderId="10" xfId="0" applyNumberFormat="1" applyFont="1" applyFill="1" applyBorder="1" applyAlignment="1">
      <alignment horizontal="right" vertical="top"/>
    </xf>
    <xf numFmtId="0" fontId="22" fillId="0" borderId="11" xfId="0" applyNumberFormat="1" applyFont="1" applyFill="1" applyBorder="1" applyAlignment="1">
      <alignment horizontal="right" vertical="top"/>
    </xf>
    <xf numFmtId="0" fontId="22" fillId="0" borderId="12" xfId="0" applyNumberFormat="1" applyFont="1" applyFill="1" applyBorder="1" applyAlignment="1">
      <alignment horizontal="right" vertical="top"/>
    </xf>
    <xf numFmtId="0" fontId="23" fillId="0" borderId="10" xfId="0" applyFont="1" applyFill="1" applyBorder="1" applyAlignment="1">
      <alignment horizontal="left" wrapText="1"/>
    </xf>
    <xf numFmtId="0" fontId="23" fillId="0" borderId="12" xfId="0" applyFont="1" applyFill="1" applyBorder="1" applyAlignment="1">
      <alignment wrapText="1"/>
    </xf>
    <xf numFmtId="0" fontId="23" fillId="0" borderId="10" xfId="0" applyFont="1" applyFill="1" applyBorder="1" applyAlignment="1">
      <alignment horizontal="left" vertical="justify" wrapText="1"/>
    </xf>
    <xf numFmtId="0" fontId="23" fillId="0" borderId="11" xfId="0" applyFont="1" applyFill="1" applyBorder="1" applyAlignment="1">
      <alignment horizontal="left" vertical="justify" wrapText="1"/>
    </xf>
    <xf numFmtId="0" fontId="23" fillId="0" borderId="12" xfId="0" applyFont="1" applyFill="1" applyBorder="1" applyAlignment="1">
      <alignment horizontal="left" vertical="justify" wrapText="1"/>
    </xf>
    <xf numFmtId="0" fontId="22" fillId="0" borderId="12" xfId="0" applyFont="1" applyFill="1" applyBorder="1" applyAlignment="1">
      <alignment wrapText="1"/>
    </xf>
    <xf numFmtId="0" fontId="22" fillId="0" borderId="12" xfId="0" applyNumberFormat="1" applyFont="1" applyFill="1" applyBorder="1" applyAlignment="1">
      <alignment horizontal="left" vertical="justify" wrapText="1"/>
    </xf>
    <xf numFmtId="0" fontId="23" fillId="0" borderId="10" xfId="0" applyFont="1" applyFill="1" applyBorder="1" applyAlignment="1">
      <alignment horizontal="left"/>
    </xf>
    <xf numFmtId="0" fontId="23" fillId="0" borderId="11" xfId="0" applyFont="1" applyFill="1" applyBorder="1" applyAlignment="1">
      <alignment horizontal="left"/>
    </xf>
    <xf numFmtId="0" fontId="23" fillId="0" borderId="12" xfId="0" applyFont="1" applyFill="1" applyBorder="1" applyAlignment="1">
      <alignment/>
    </xf>
    <xf numFmtId="0" fontId="22" fillId="0" borderId="12" xfId="0" applyFont="1" applyFill="1" applyBorder="1" applyAlignment="1">
      <alignment/>
    </xf>
    <xf numFmtId="0" fontId="23" fillId="0" borderId="21" xfId="0" applyFont="1" applyFill="1" applyBorder="1" applyAlignment="1">
      <alignment horizontal="left" vertical="justify" wrapText="1"/>
    </xf>
    <xf numFmtId="0" fontId="23" fillId="0" borderId="10" xfId="0" applyNumberFormat="1" applyFont="1" applyFill="1" applyBorder="1" applyAlignment="1">
      <alignment horizontal="left" vertical="justify" wrapText="1"/>
    </xf>
    <xf numFmtId="0" fontId="23" fillId="0" borderId="11" xfId="0" applyNumberFormat="1" applyFont="1" applyFill="1" applyBorder="1" applyAlignment="1">
      <alignment horizontal="left" vertical="justify" wrapText="1"/>
    </xf>
    <xf numFmtId="0" fontId="23" fillId="0" borderId="12" xfId="0" applyNumberFormat="1" applyFont="1" applyFill="1" applyBorder="1" applyAlignment="1">
      <alignment horizontal="left" vertical="justify" wrapText="1"/>
    </xf>
    <xf numFmtId="0" fontId="23" fillId="0" borderId="24" xfId="0" applyFont="1" applyFill="1" applyBorder="1" applyAlignment="1">
      <alignment wrapText="1"/>
    </xf>
    <xf numFmtId="0" fontId="23" fillId="0" borderId="21" xfId="0" applyFont="1" applyFill="1" applyBorder="1" applyAlignment="1">
      <alignment horizontal="left"/>
    </xf>
    <xf numFmtId="0" fontId="22" fillId="0" borderId="21" xfId="0" applyFont="1" applyFill="1" applyBorder="1" applyAlignment="1">
      <alignment horizontal="left"/>
    </xf>
    <xf numFmtId="0" fontId="22" fillId="0" borderId="27" xfId="0" applyNumberFormat="1" applyFont="1" applyFill="1" applyBorder="1" applyAlignment="1">
      <alignment vertical="top" wrapText="1"/>
    </xf>
    <xf numFmtId="0" fontId="23" fillId="0" borderId="28" xfId="0" applyFont="1" applyFill="1" applyBorder="1" applyAlignment="1">
      <alignment horizontal="left"/>
    </xf>
    <xf numFmtId="0" fontId="23" fillId="0" borderId="23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29" xfId="0" applyFont="1" applyFill="1" applyBorder="1" applyAlignment="1">
      <alignment horizontal="left"/>
    </xf>
    <xf numFmtId="0" fontId="23" fillId="0" borderId="26" xfId="0" applyFont="1" applyFill="1" applyBorder="1" applyAlignment="1">
      <alignment horizontal="left"/>
    </xf>
    <xf numFmtId="0" fontId="23" fillId="0" borderId="12" xfId="0" applyNumberFormat="1" applyFont="1" applyFill="1" applyBorder="1" applyAlignment="1">
      <alignment vertical="center" wrapText="1"/>
    </xf>
    <xf numFmtId="0" fontId="23" fillId="0" borderId="12" xfId="52" applyFont="1" applyFill="1" applyBorder="1" applyAlignment="1">
      <alignment wrapText="1"/>
      <protection/>
    </xf>
    <xf numFmtId="0" fontId="23" fillId="0" borderId="11" xfId="52" applyFont="1" applyFill="1" applyBorder="1" applyAlignment="1">
      <alignment horizontal="center" wrapText="1"/>
      <protection/>
    </xf>
    <xf numFmtId="0" fontId="22" fillId="0" borderId="11" xfId="52" applyFont="1" applyFill="1" applyBorder="1" applyAlignment="1">
      <alignment horizontal="left" wrapText="1"/>
      <protection/>
    </xf>
    <xf numFmtId="0" fontId="22" fillId="0" borderId="12" xfId="52" applyFont="1" applyFill="1" applyBorder="1" applyAlignment="1">
      <alignment wrapText="1"/>
      <protection/>
    </xf>
    <xf numFmtId="0" fontId="22" fillId="0" borderId="10" xfId="0" applyNumberFormat="1" applyFont="1" applyFill="1" applyBorder="1" applyAlignment="1">
      <alignment horizontal="left" vertical="top"/>
    </xf>
    <xf numFmtId="0" fontId="23" fillId="0" borderId="11" xfId="52" applyFont="1" applyFill="1" applyBorder="1" applyAlignment="1">
      <alignment horizontal="left"/>
      <protection/>
    </xf>
    <xf numFmtId="0" fontId="23" fillId="0" borderId="12" xfId="52" applyFont="1" applyFill="1" applyBorder="1" applyAlignment="1">
      <alignment/>
      <protection/>
    </xf>
    <xf numFmtId="0" fontId="23" fillId="0" borderId="11" xfId="52" applyFont="1" applyFill="1" applyBorder="1" applyAlignment="1">
      <alignment/>
      <protection/>
    </xf>
    <xf numFmtId="0" fontId="22" fillId="0" borderId="11" xfId="52" applyFont="1" applyFill="1" applyBorder="1" applyAlignment="1">
      <alignment/>
      <protection/>
    </xf>
    <xf numFmtId="0" fontId="22" fillId="0" borderId="12" xfId="52" applyFont="1" applyFill="1" applyBorder="1" applyAlignment="1">
      <alignment/>
      <protection/>
    </xf>
    <xf numFmtId="0" fontId="23" fillId="0" borderId="10" xfId="0" applyNumberFormat="1" applyFont="1" applyFill="1" applyBorder="1" applyAlignment="1">
      <alignment horizontal="center" vertical="top" wrapText="1"/>
    </xf>
    <xf numFmtId="0" fontId="23" fillId="0" borderId="10" xfId="0" applyNumberFormat="1" applyFont="1" applyFill="1" applyBorder="1" applyAlignment="1">
      <alignment vertical="top" wrapText="1"/>
    </xf>
    <xf numFmtId="0" fontId="23" fillId="0" borderId="11" xfId="0" applyNumberFormat="1" applyFont="1" applyFill="1" applyBorder="1" applyAlignment="1">
      <alignment vertical="top" wrapText="1"/>
    </xf>
    <xf numFmtId="0" fontId="22" fillId="0" borderId="10" xfId="0" applyNumberFormat="1" applyFont="1" applyFill="1" applyBorder="1" applyAlignment="1">
      <alignment vertical="top" wrapText="1"/>
    </xf>
    <xf numFmtId="0" fontId="22" fillId="0" borderId="11" xfId="0" applyNumberFormat="1" applyFont="1" applyFill="1" applyBorder="1" applyAlignment="1">
      <alignment vertical="top" wrapText="1"/>
    </xf>
    <xf numFmtId="0" fontId="22" fillId="0" borderId="0" xfId="0" applyFont="1" applyFill="1" applyAlignment="1">
      <alignment/>
    </xf>
    <xf numFmtId="0" fontId="22" fillId="0" borderId="12" xfId="0" applyNumberFormat="1" applyFont="1" applyFill="1" applyBorder="1" applyAlignment="1">
      <alignment horizontal="left" vertical="top" wrapText="1"/>
    </xf>
    <xf numFmtId="0" fontId="22" fillId="0" borderId="10" xfId="0" applyNumberFormat="1" applyFont="1" applyFill="1" applyBorder="1" applyAlignment="1">
      <alignment/>
    </xf>
    <xf numFmtId="0" fontId="22" fillId="0" borderId="11" xfId="0" applyNumberFormat="1" applyFont="1" applyFill="1" applyBorder="1" applyAlignment="1">
      <alignment/>
    </xf>
    <xf numFmtId="0" fontId="22" fillId="0" borderId="12" xfId="0" applyNumberFormat="1" applyFont="1" applyFill="1" applyBorder="1" applyAlignment="1">
      <alignment/>
    </xf>
    <xf numFmtId="0" fontId="22" fillId="0" borderId="10" xfId="0" applyNumberFormat="1" applyFont="1" applyFill="1" applyBorder="1" applyAlignment="1">
      <alignment horizontal="right"/>
    </xf>
    <xf numFmtId="0" fontId="22" fillId="0" borderId="11" xfId="0" applyNumberFormat="1" applyFont="1" applyFill="1" applyBorder="1" applyAlignment="1">
      <alignment horizontal="right"/>
    </xf>
    <xf numFmtId="0" fontId="22" fillId="0" borderId="12" xfId="0" applyNumberFormat="1" applyFont="1" applyFill="1" applyBorder="1" applyAlignment="1">
      <alignment horizontal="right"/>
    </xf>
    <xf numFmtId="0" fontId="23" fillId="0" borderId="20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 horizontal="left"/>
    </xf>
    <xf numFmtId="0" fontId="22" fillId="0" borderId="2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49" fontId="23" fillId="0" borderId="0" xfId="0" applyNumberFormat="1" applyFont="1" applyFill="1" applyAlignment="1">
      <alignment/>
    </xf>
    <xf numFmtId="14" fontId="23" fillId="0" borderId="0" xfId="0" applyNumberFormat="1" applyFont="1" applyFill="1" applyAlignment="1">
      <alignment horizontal="left"/>
    </xf>
    <xf numFmtId="49" fontId="23" fillId="0" borderId="0" xfId="0" applyNumberFormat="1" applyFont="1" applyFill="1" applyBorder="1" applyAlignment="1">
      <alignment horizontal="left" wrapText="1"/>
    </xf>
    <xf numFmtId="49" fontId="23" fillId="0" borderId="0" xfId="0" applyNumberFormat="1" applyFont="1" applyFill="1" applyBorder="1" applyAlignment="1">
      <alignment horizontal="center"/>
    </xf>
    <xf numFmtId="49" fontId="23" fillId="0" borderId="0" xfId="0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 horizontal="left" wrapText="1"/>
    </xf>
    <xf numFmtId="49" fontId="23" fillId="0" borderId="0" xfId="0" applyNumberFormat="1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>
      <alignment horizontal="left" vertical="top" wrapText="1"/>
    </xf>
    <xf numFmtId="0" fontId="23" fillId="0" borderId="10" xfId="52" applyFont="1" applyFill="1" applyBorder="1" applyAlignment="1">
      <alignment/>
      <protection/>
    </xf>
    <xf numFmtId="0" fontId="23" fillId="0" borderId="10" xfId="0" applyFont="1" applyFill="1" applyBorder="1" applyAlignment="1">
      <alignment horizontal="left" vertical="justify" wrapText="1"/>
    </xf>
    <xf numFmtId="0" fontId="23" fillId="0" borderId="11" xfId="0" applyFont="1" applyFill="1" applyBorder="1" applyAlignment="1">
      <alignment horizontal="left" vertical="justify" wrapText="1"/>
    </xf>
    <xf numFmtId="0" fontId="23" fillId="0" borderId="12" xfId="0" applyFont="1" applyFill="1" applyBorder="1" applyAlignment="1">
      <alignment horizontal="left" vertical="justify" wrapText="1"/>
    </xf>
    <xf numFmtId="0" fontId="23" fillId="0" borderId="10" xfId="0" applyNumberFormat="1" applyFont="1" applyFill="1" applyBorder="1" applyAlignment="1">
      <alignment horizontal="left" vertical="justify" wrapText="1"/>
    </xf>
    <xf numFmtId="0" fontId="23" fillId="0" borderId="11" xfId="0" applyNumberFormat="1" applyFont="1" applyFill="1" applyBorder="1" applyAlignment="1">
      <alignment horizontal="left" vertical="justify" wrapText="1"/>
    </xf>
    <xf numFmtId="0" fontId="23" fillId="0" borderId="12" xfId="0" applyNumberFormat="1" applyFont="1" applyFill="1" applyBorder="1" applyAlignment="1">
      <alignment horizontal="left" vertical="justify" wrapText="1"/>
    </xf>
    <xf numFmtId="0" fontId="22" fillId="0" borderId="10" xfId="0" applyNumberFormat="1" applyFont="1" applyFill="1" applyBorder="1" applyAlignment="1">
      <alignment horizontal="left" vertical="top" wrapText="1"/>
    </xf>
    <xf numFmtId="0" fontId="22" fillId="0" borderId="11" xfId="0" applyNumberFormat="1" applyFont="1" applyFill="1" applyBorder="1" applyAlignment="1">
      <alignment horizontal="left" vertical="top" wrapText="1"/>
    </xf>
    <xf numFmtId="0" fontId="23" fillId="0" borderId="0" xfId="0" applyNumberFormat="1" applyFont="1" applyFill="1" applyAlignment="1">
      <alignment horizontal="left" vertical="top" wrapText="1"/>
    </xf>
    <xf numFmtId="181" fontId="22" fillId="0" borderId="10" xfId="0" applyNumberFormat="1" applyFont="1" applyFill="1" applyBorder="1" applyAlignment="1">
      <alignment horizontal="right" vertical="top"/>
    </xf>
    <xf numFmtId="181" fontId="22" fillId="0" borderId="12" xfId="0" applyNumberFormat="1" applyFont="1" applyFill="1" applyBorder="1" applyAlignment="1">
      <alignment horizontal="right" vertical="top"/>
    </xf>
    <xf numFmtId="0" fontId="23" fillId="0" borderId="10" xfId="0" applyNumberFormat="1" applyFont="1" applyFill="1" applyBorder="1" applyAlignment="1">
      <alignment horizontal="left" vertical="top"/>
    </xf>
    <xf numFmtId="0" fontId="23" fillId="0" borderId="11" xfId="0" applyNumberFormat="1" applyFont="1" applyFill="1" applyBorder="1" applyAlignment="1">
      <alignment horizontal="left" vertical="top"/>
    </xf>
    <xf numFmtId="0" fontId="23" fillId="0" borderId="12" xfId="0" applyNumberFormat="1" applyFont="1" applyFill="1" applyBorder="1" applyAlignment="1">
      <alignment horizontal="left" vertical="top"/>
    </xf>
    <xf numFmtId="0" fontId="23" fillId="0" borderId="10" xfId="0" applyNumberFormat="1" applyFont="1" applyFill="1" applyBorder="1" applyAlignment="1">
      <alignment horizontal="left" vertical="top" wrapText="1"/>
    </xf>
    <xf numFmtId="0" fontId="23" fillId="0" borderId="11" xfId="0" applyNumberFormat="1" applyFont="1" applyFill="1" applyBorder="1" applyAlignment="1">
      <alignment horizontal="left" vertical="top" wrapText="1"/>
    </xf>
    <xf numFmtId="0" fontId="23" fillId="0" borderId="12" xfId="0" applyNumberFormat="1" applyFont="1" applyFill="1" applyBorder="1" applyAlignment="1">
      <alignment horizontal="left" vertical="top" wrapText="1"/>
    </xf>
    <xf numFmtId="0" fontId="22" fillId="0" borderId="21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Alignment="1">
      <alignment horizontal="right"/>
    </xf>
    <xf numFmtId="49" fontId="23" fillId="0" borderId="30" xfId="0" applyNumberFormat="1" applyFont="1" applyFill="1" applyBorder="1" applyAlignment="1">
      <alignment horizontal="right"/>
    </xf>
    <xf numFmtId="0" fontId="23" fillId="0" borderId="0" xfId="0" applyFont="1" applyFill="1" applyAlignment="1">
      <alignment horizontal="right"/>
    </xf>
    <xf numFmtId="0" fontId="23" fillId="0" borderId="30" xfId="0" applyFont="1" applyFill="1" applyBorder="1" applyAlignment="1">
      <alignment horizontal="right"/>
    </xf>
    <xf numFmtId="0" fontId="23" fillId="0" borderId="0" xfId="0" applyFont="1" applyFill="1" applyAlignment="1">
      <alignment horizontal="left" wrapText="1"/>
    </xf>
    <xf numFmtId="0" fontId="22" fillId="0" borderId="21" xfId="0" applyNumberFormat="1" applyFont="1" applyFill="1" applyBorder="1" applyAlignment="1">
      <alignment horizontal="center" wrapText="1"/>
    </xf>
    <xf numFmtId="0" fontId="22" fillId="0" borderId="12" xfId="0" applyNumberFormat="1" applyFont="1" applyFill="1" applyBorder="1" applyAlignment="1">
      <alignment horizontal="center" wrapText="1"/>
    </xf>
    <xf numFmtId="0" fontId="22" fillId="0" borderId="21" xfId="0" applyNumberFormat="1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center" wrapText="1"/>
    </xf>
    <xf numFmtId="0" fontId="23" fillId="0" borderId="20" xfId="0" applyFont="1" applyFill="1" applyBorder="1" applyAlignment="1">
      <alignment horizontal="left" vertical="center" wrapText="1"/>
    </xf>
    <xf numFmtId="0" fontId="22" fillId="0" borderId="31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left" wrapText="1"/>
    </xf>
    <xf numFmtId="181" fontId="22" fillId="0" borderId="21" xfId="0" applyNumberFormat="1" applyFont="1" applyFill="1" applyBorder="1" applyAlignment="1">
      <alignment horizontal="right" vertical="top"/>
    </xf>
    <xf numFmtId="181" fontId="23" fillId="0" borderId="21" xfId="0" applyNumberFormat="1" applyFont="1" applyFill="1" applyBorder="1" applyAlignment="1">
      <alignment horizontal="right" vertical="top"/>
    </xf>
    <xf numFmtId="182" fontId="23" fillId="0" borderId="21" xfId="0" applyNumberFormat="1" applyFont="1" applyFill="1" applyBorder="1" applyAlignment="1">
      <alignment horizontal="right" vertical="top"/>
    </xf>
    <xf numFmtId="181" fontId="23" fillId="0" borderId="10" xfId="0" applyNumberFormat="1" applyFont="1" applyFill="1" applyBorder="1" applyAlignment="1">
      <alignment horizontal="right" vertical="top"/>
    </xf>
    <xf numFmtId="181" fontId="23" fillId="0" borderId="12" xfId="0" applyNumberFormat="1" applyFont="1" applyFill="1" applyBorder="1" applyAlignment="1">
      <alignment horizontal="right" vertical="top"/>
    </xf>
    <xf numFmtId="2" fontId="22" fillId="0" borderId="10" xfId="0" applyNumberFormat="1" applyFont="1" applyFill="1" applyBorder="1" applyAlignment="1">
      <alignment horizontal="right"/>
    </xf>
    <xf numFmtId="2" fontId="22" fillId="0" borderId="12" xfId="0" applyNumberFormat="1" applyFont="1" applyFill="1" applyBorder="1" applyAlignment="1">
      <alignment horizontal="right"/>
    </xf>
    <xf numFmtId="0" fontId="23" fillId="0" borderId="21" xfId="0" applyFont="1" applyFill="1" applyBorder="1" applyAlignment="1">
      <alignment horizontal="left" vertical="justify" wrapText="1"/>
    </xf>
    <xf numFmtId="2" fontId="23" fillId="0" borderId="10" xfId="0" applyNumberFormat="1" applyFont="1" applyFill="1" applyBorder="1" applyAlignment="1">
      <alignment horizontal="right"/>
    </xf>
    <xf numFmtId="2" fontId="23" fillId="0" borderId="12" xfId="0" applyNumberFormat="1" applyFont="1" applyFill="1" applyBorder="1" applyAlignment="1">
      <alignment horizontal="right"/>
    </xf>
    <xf numFmtId="0" fontId="23" fillId="0" borderId="10" xfId="0" applyFont="1" applyFill="1" applyBorder="1" applyAlignment="1">
      <alignment horizontal="right"/>
    </xf>
    <xf numFmtId="0" fontId="23" fillId="0" borderId="12" xfId="0" applyFont="1" applyFill="1" applyBorder="1" applyAlignment="1">
      <alignment horizontal="right"/>
    </xf>
    <xf numFmtId="2" fontId="23" fillId="0" borderId="22" xfId="0" applyNumberFormat="1" applyFont="1" applyFill="1" applyBorder="1" applyAlignment="1">
      <alignment horizontal="right"/>
    </xf>
    <xf numFmtId="2" fontId="23" fillId="0" borderId="24" xfId="0" applyNumberFormat="1" applyFont="1" applyFill="1" applyBorder="1" applyAlignment="1">
      <alignment horizontal="right"/>
    </xf>
    <xf numFmtId="181" fontId="22" fillId="0" borderId="29" xfId="0" applyNumberFormat="1" applyFont="1" applyFill="1" applyBorder="1" applyAlignment="1">
      <alignment horizontal="right" vertical="top"/>
    </xf>
    <xf numFmtId="0" fontId="23" fillId="0" borderId="23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183" fontId="23" fillId="0" borderId="22" xfId="0" applyNumberFormat="1" applyFont="1" applyFill="1" applyBorder="1" applyAlignment="1">
      <alignment horizontal="right"/>
    </xf>
    <xf numFmtId="183" fontId="23" fillId="0" borderId="23" xfId="0" applyNumberFormat="1" applyFont="1" applyFill="1" applyBorder="1" applyAlignment="1">
      <alignment horizontal="right"/>
    </xf>
    <xf numFmtId="183" fontId="23" fillId="0" borderId="25" xfId="0" applyNumberFormat="1" applyFont="1" applyFill="1" applyBorder="1" applyAlignment="1">
      <alignment horizontal="right"/>
    </xf>
    <xf numFmtId="183" fontId="23" fillId="0" borderId="26" xfId="0" applyNumberFormat="1" applyFont="1" applyFill="1" applyBorder="1" applyAlignment="1">
      <alignment horizontal="right"/>
    </xf>
    <xf numFmtId="0" fontId="23" fillId="0" borderId="21" xfId="0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top" wrapText="1"/>
    </xf>
    <xf numFmtId="0" fontId="22" fillId="0" borderId="11" xfId="0" applyNumberFormat="1" applyFont="1" applyFill="1" applyBorder="1" applyAlignment="1">
      <alignment horizontal="center" vertical="top" wrapText="1"/>
    </xf>
    <xf numFmtId="0" fontId="22" fillId="0" borderId="24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left" wrapText="1"/>
    </xf>
    <xf numFmtId="0" fontId="23" fillId="0" borderId="11" xfId="0" applyFont="1" applyFill="1" applyBorder="1" applyAlignment="1">
      <alignment horizontal="left" wrapText="1"/>
    </xf>
    <xf numFmtId="0" fontId="22" fillId="0" borderId="25" xfId="0" applyNumberFormat="1" applyFont="1" applyFill="1" applyBorder="1" applyAlignment="1">
      <alignment horizontal="center" vertical="top" wrapText="1"/>
    </xf>
    <xf numFmtId="0" fontId="22" fillId="0" borderId="26" xfId="0" applyNumberFormat="1" applyFont="1" applyFill="1" applyBorder="1" applyAlignment="1">
      <alignment horizontal="center" vertical="top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23" fillId="0" borderId="11" xfId="0" applyNumberFormat="1" applyFont="1" applyFill="1" applyBorder="1" applyAlignment="1">
      <alignment horizontal="left" vertical="center" wrapText="1"/>
    </xf>
    <xf numFmtId="0" fontId="23" fillId="0" borderId="11" xfId="52" applyFont="1" applyFill="1" applyBorder="1" applyAlignment="1">
      <alignment horizontal="left" wrapText="1"/>
      <protection/>
    </xf>
    <xf numFmtId="0" fontId="23" fillId="0" borderId="11" xfId="52" applyFont="1" applyFill="1" applyBorder="1" applyAlignment="1">
      <alignment horizontal="left"/>
      <protection/>
    </xf>
    <xf numFmtId="182" fontId="22" fillId="0" borderId="10" xfId="0" applyNumberFormat="1" applyFont="1" applyFill="1" applyBorder="1" applyAlignment="1">
      <alignment horizontal="right" vertical="top"/>
    </xf>
    <xf numFmtId="182" fontId="22" fillId="0" borderId="12" xfId="0" applyNumberFormat="1" applyFont="1" applyFill="1" applyBorder="1" applyAlignment="1">
      <alignment horizontal="right" vertical="top"/>
    </xf>
    <xf numFmtId="0" fontId="22" fillId="0" borderId="12" xfId="0" applyFont="1" applyFill="1" applyBorder="1" applyAlignment="1">
      <alignment horizontal="right"/>
    </xf>
    <xf numFmtId="181" fontId="22" fillId="0" borderId="10" xfId="0" applyNumberFormat="1" applyFont="1" applyFill="1" applyBorder="1" applyAlignment="1">
      <alignment horizontal="right"/>
    </xf>
    <xf numFmtId="181" fontId="22" fillId="0" borderId="12" xfId="0" applyNumberFormat="1" applyFont="1" applyFill="1" applyBorder="1" applyAlignment="1">
      <alignment horizontal="right"/>
    </xf>
    <xf numFmtId="0" fontId="23" fillId="0" borderId="22" xfId="0" applyFont="1" applyFill="1" applyBorder="1" applyAlignment="1">
      <alignment horizontal="left" wrapText="1"/>
    </xf>
    <xf numFmtId="0" fontId="23" fillId="0" borderId="23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20" xfId="0" applyFont="1" applyFill="1" applyBorder="1" applyAlignment="1">
      <alignment horizontal="left" wrapText="1"/>
    </xf>
    <xf numFmtId="0" fontId="23" fillId="0" borderId="32" xfId="0" applyFont="1" applyFill="1" applyBorder="1" applyAlignment="1">
      <alignment horizontal="left" wrapText="1"/>
    </xf>
    <xf numFmtId="0" fontId="22" fillId="0" borderId="19" xfId="0" applyFont="1" applyFill="1" applyBorder="1" applyAlignment="1">
      <alignment horizontal="left" vertical="center" wrapText="1"/>
    </xf>
    <xf numFmtId="0" fontId="0" fillId="0" borderId="21" xfId="0" applyNumberFormat="1" applyFont="1" applyBorder="1" applyAlignment="1">
      <alignment horizontal="left" vertical="top" wrapText="1" indent="2"/>
    </xf>
    <xf numFmtId="181" fontId="0" fillId="0" borderId="10" xfId="0" applyNumberFormat="1" applyFont="1" applyBorder="1" applyAlignment="1">
      <alignment horizontal="right" vertical="top"/>
    </xf>
    <xf numFmtId="181" fontId="0" fillId="0" borderId="12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horizontal="left" vertical="top"/>
    </xf>
    <xf numFmtId="0" fontId="0" fillId="0" borderId="11" xfId="0" applyNumberFormat="1" applyFont="1" applyBorder="1" applyAlignment="1">
      <alignment horizontal="left" vertical="top"/>
    </xf>
    <xf numFmtId="0" fontId="0" fillId="0" borderId="12" xfId="0" applyNumberFormat="1" applyFont="1" applyBorder="1" applyAlignment="1">
      <alignment horizontal="left" vertical="top"/>
    </xf>
    <xf numFmtId="0" fontId="19" fillId="25" borderId="21" xfId="0" applyNumberFormat="1" applyFont="1" applyFill="1" applyBorder="1" applyAlignment="1">
      <alignment horizontal="right"/>
    </xf>
    <xf numFmtId="181" fontId="19" fillId="25" borderId="10" xfId="0" applyNumberFormat="1" applyFont="1" applyFill="1" applyBorder="1" applyAlignment="1">
      <alignment horizontal="right"/>
    </xf>
    <xf numFmtId="181" fontId="19" fillId="25" borderId="12" xfId="0" applyNumberFormat="1" applyFont="1" applyFill="1" applyBorder="1" applyAlignment="1">
      <alignment horizontal="right"/>
    </xf>
    <xf numFmtId="0" fontId="20" fillId="24" borderId="21" xfId="0" applyNumberFormat="1" applyFont="1" applyFill="1" applyBorder="1" applyAlignment="1">
      <alignment horizontal="left" vertical="top" wrapText="1"/>
    </xf>
    <xf numFmtId="181" fontId="20" fillId="24" borderId="10" xfId="0" applyNumberFormat="1" applyFont="1" applyFill="1" applyBorder="1" applyAlignment="1">
      <alignment horizontal="right" vertical="top"/>
    </xf>
    <xf numFmtId="181" fontId="20" fillId="24" borderId="12" xfId="0" applyNumberFormat="1" applyFont="1" applyFill="1" applyBorder="1" applyAlignment="1">
      <alignment horizontal="right" vertical="top"/>
    </xf>
    <xf numFmtId="0" fontId="18" fillId="0" borderId="10" xfId="0" applyNumberFormat="1" applyFont="1" applyBorder="1" applyAlignment="1">
      <alignment vertical="top" wrapText="1"/>
    </xf>
    <xf numFmtId="0" fontId="18" fillId="0" borderId="11" xfId="0" applyNumberFormat="1" applyFont="1" applyBorder="1" applyAlignment="1">
      <alignment vertical="top" wrapText="1"/>
    </xf>
    <xf numFmtId="0" fontId="18" fillId="0" borderId="12" xfId="0" applyNumberFormat="1" applyFont="1" applyBorder="1" applyAlignment="1">
      <alignment vertical="top" wrapText="1"/>
    </xf>
    <xf numFmtId="0" fontId="26" fillId="0" borderId="11" xfId="52" applyFont="1" applyBorder="1" applyAlignment="1">
      <alignment horizontal="left"/>
      <protection/>
    </xf>
    <xf numFmtId="0" fontId="26" fillId="0" borderId="12" xfId="52" applyFont="1" applyBorder="1" applyAlignment="1">
      <alignment horizontal="left"/>
      <protection/>
    </xf>
    <xf numFmtId="0" fontId="26" fillId="0" borderId="11" xfId="52" applyFont="1" applyBorder="1" applyAlignment="1">
      <alignment horizontal="left" wrapText="1"/>
      <protection/>
    </xf>
    <xf numFmtId="0" fontId="26" fillId="0" borderId="12" xfId="52" applyFont="1" applyBorder="1" applyAlignment="1">
      <alignment horizontal="left" wrapText="1"/>
      <protection/>
    </xf>
    <xf numFmtId="0" fontId="18" fillId="0" borderId="10" xfId="0" applyNumberFormat="1" applyFont="1" applyBorder="1" applyAlignment="1">
      <alignment horizontal="left" vertical="center" wrapText="1" indent="2"/>
    </xf>
    <xf numFmtId="0" fontId="18" fillId="0" borderId="11" xfId="0" applyNumberFormat="1" applyFont="1" applyBorder="1" applyAlignment="1">
      <alignment horizontal="left" vertical="center" wrapText="1" indent="2"/>
    </xf>
    <xf numFmtId="0" fontId="18" fillId="0" borderId="12" xfId="0" applyNumberFormat="1" applyFont="1" applyBorder="1" applyAlignment="1">
      <alignment horizontal="left" vertical="center" wrapText="1" indent="2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12" xfId="0" applyNumberFormat="1" applyFont="1" applyBorder="1" applyAlignment="1">
      <alignment horizontal="left" vertical="top" wrapText="1"/>
    </xf>
    <xf numFmtId="0" fontId="18" fillId="0" borderId="21" xfId="0" applyNumberFormat="1" applyFont="1" applyBorder="1" applyAlignment="1">
      <alignment horizontal="left" vertical="top" wrapText="1" indent="2"/>
    </xf>
    <xf numFmtId="0" fontId="21" fillId="0" borderId="0" xfId="0" applyFont="1" applyAlignment="1">
      <alignment horizontal="center"/>
    </xf>
    <xf numFmtId="0" fontId="19" fillId="25" borderId="21" xfId="0" applyNumberFormat="1" applyFont="1" applyFill="1" applyBorder="1" applyAlignment="1">
      <alignment horizontal="center" vertical="center"/>
    </xf>
    <xf numFmtId="0" fontId="19" fillId="25" borderId="21" xfId="0" applyNumberFormat="1" applyFont="1" applyFill="1" applyBorder="1" applyAlignment="1">
      <alignment horizontal="center" vertical="center" wrapText="1"/>
    </xf>
    <xf numFmtId="0" fontId="19" fillId="25" borderId="24" xfId="0" applyNumberFormat="1" applyFont="1" applyFill="1" applyBorder="1" applyAlignment="1">
      <alignment horizontal="center" wrapText="1"/>
    </xf>
    <xf numFmtId="0" fontId="22" fillId="0" borderId="12" xfId="0" applyNumberFormat="1" applyFont="1" applyFill="1" applyBorder="1" applyAlignment="1">
      <alignment horizontal="left" vertical="top" wrapText="1"/>
    </xf>
    <xf numFmtId="0" fontId="23" fillId="0" borderId="10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12" xfId="0" applyFont="1" applyBorder="1" applyAlignment="1">
      <alignment/>
    </xf>
    <xf numFmtId="0" fontId="23" fillId="0" borderId="0" xfId="0" applyFont="1" applyAlignment="1">
      <alignment/>
    </xf>
    <xf numFmtId="181" fontId="23" fillId="0" borderId="0" xfId="0" applyNumberFormat="1" applyFont="1" applyAlignment="1">
      <alignment/>
    </xf>
    <xf numFmtId="181" fontId="23" fillId="0" borderId="10" xfId="0" applyNumberFormat="1" applyFont="1" applyFill="1" applyBorder="1" applyAlignment="1">
      <alignment vertical="top"/>
    </xf>
    <xf numFmtId="181" fontId="23" fillId="0" borderId="11" xfId="0" applyNumberFormat="1" applyFont="1" applyFill="1" applyBorder="1" applyAlignment="1">
      <alignment vertical="top"/>
    </xf>
    <xf numFmtId="0" fontId="23" fillId="26" borderId="10" xfId="0" applyNumberFormat="1" applyFont="1" applyFill="1" applyBorder="1" applyAlignment="1">
      <alignment horizontal="left" vertical="top" wrapText="1"/>
    </xf>
    <xf numFmtId="0" fontId="23" fillId="26" borderId="11" xfId="0" applyNumberFormat="1" applyFont="1" applyFill="1" applyBorder="1" applyAlignment="1">
      <alignment horizontal="left" vertical="top" wrapText="1"/>
    </xf>
    <xf numFmtId="0" fontId="22" fillId="26" borderId="12" xfId="0" applyNumberFormat="1" applyFont="1" applyFill="1" applyBorder="1" applyAlignment="1">
      <alignment vertical="top" wrapText="1"/>
    </xf>
    <xf numFmtId="181" fontId="23" fillId="26" borderId="10" xfId="0" applyNumberFormat="1" applyFont="1" applyFill="1" applyBorder="1" applyAlignment="1">
      <alignment horizontal="right" vertical="top"/>
    </xf>
    <xf numFmtId="181" fontId="23" fillId="26" borderId="12" xfId="0" applyNumberFormat="1" applyFont="1" applyFill="1" applyBorder="1" applyAlignment="1">
      <alignment horizontal="right" vertical="top"/>
    </xf>
    <xf numFmtId="0" fontId="23" fillId="26" borderId="10" xfId="0" applyNumberFormat="1" applyFont="1" applyFill="1" applyBorder="1" applyAlignment="1">
      <alignment horizontal="left" vertical="top"/>
    </xf>
    <xf numFmtId="0" fontId="23" fillId="26" borderId="11" xfId="0" applyNumberFormat="1" applyFont="1" applyFill="1" applyBorder="1" applyAlignment="1">
      <alignment horizontal="left" vertical="top"/>
    </xf>
    <xf numFmtId="0" fontId="23" fillId="26" borderId="12" xfId="0" applyNumberFormat="1" applyFont="1" applyFill="1" applyBorder="1" applyAlignment="1">
      <alignment horizontal="left" vertical="top"/>
    </xf>
    <xf numFmtId="0" fontId="23" fillId="0" borderId="10" xfId="0" applyNumberFormat="1" applyFont="1" applyFill="1" applyBorder="1" applyAlignment="1">
      <alignment vertical="center" wrapText="1"/>
    </xf>
    <xf numFmtId="0" fontId="23" fillId="0" borderId="11" xfId="0" applyNumberFormat="1" applyFont="1" applyFill="1" applyBorder="1" applyAlignment="1">
      <alignment vertical="center" wrapText="1"/>
    </xf>
    <xf numFmtId="0" fontId="23" fillId="0" borderId="10" xfId="0" applyNumberFormat="1" applyFont="1" applyFill="1" applyBorder="1" applyAlignment="1">
      <alignment vertical="top" wrapText="1"/>
    </xf>
    <xf numFmtId="0" fontId="23" fillId="0" borderId="11" xfId="0" applyNumberFormat="1" applyFont="1" applyFill="1" applyBorder="1" applyAlignment="1">
      <alignment vertical="top" wrapText="1"/>
    </xf>
    <xf numFmtId="0" fontId="23" fillId="0" borderId="10" xfId="52" applyFont="1" applyFill="1" applyBorder="1" applyAlignment="1">
      <alignment wrapText="1"/>
      <protection/>
    </xf>
    <xf numFmtId="0" fontId="23" fillId="0" borderId="11" xfId="52" applyFont="1" applyFill="1" applyBorder="1" applyAlignment="1">
      <alignment wrapText="1"/>
      <protection/>
    </xf>
    <xf numFmtId="0" fontId="23" fillId="0" borderId="10" xfId="0" applyNumberFormat="1" applyFont="1" applyFill="1" applyBorder="1" applyAlignment="1">
      <alignment vertical="top"/>
    </xf>
    <xf numFmtId="0" fontId="23" fillId="0" borderId="11" xfId="0" applyNumberFormat="1" applyFont="1" applyFill="1" applyBorder="1" applyAlignment="1">
      <alignment vertical="top"/>
    </xf>
    <xf numFmtId="0" fontId="23" fillId="0" borderId="10" xfId="52" applyFont="1" applyFill="1" applyBorder="1" applyAlignment="1">
      <alignment/>
      <protection/>
    </xf>
    <xf numFmtId="0" fontId="23" fillId="0" borderId="11" xfId="52" applyFont="1" applyFill="1" applyBorder="1" applyAlignment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6"/>
  <sheetViews>
    <sheetView zoomScalePageLayoutView="0" workbookViewId="0" topLeftCell="A122">
      <selection activeCell="A133" sqref="A133:H157"/>
    </sheetView>
  </sheetViews>
  <sheetFormatPr defaultColWidth="9.00390625" defaultRowHeight="12.75"/>
  <cols>
    <col min="1" max="1" width="13.125" style="9" customWidth="1"/>
    <col min="2" max="2" width="41.875" style="9" customWidth="1"/>
    <col min="3" max="3" width="19.25390625" style="117" customWidth="1"/>
    <col min="4" max="4" width="20.375" style="117" customWidth="1"/>
    <col min="5" max="5" width="12.00390625" style="10" customWidth="1"/>
    <col min="6" max="6" width="21.875" style="10" customWidth="1"/>
    <col min="7" max="7" width="39.875" style="10" customWidth="1"/>
    <col min="8" max="8" width="1.12109375" style="10" customWidth="1"/>
    <col min="9" max="9" width="0.74609375" style="10" customWidth="1"/>
    <col min="10" max="10" width="1.625" style="10" customWidth="1"/>
    <col min="11" max="11" width="9.125" style="10" customWidth="1"/>
    <col min="12" max="12" width="10.25390625" style="10" bestFit="1" customWidth="1"/>
    <col min="13" max="16384" width="9.125" style="10" customWidth="1"/>
  </cols>
  <sheetData>
    <row r="1" spans="3:5" ht="18.75">
      <c r="C1" s="10"/>
      <c r="D1" s="10"/>
      <c r="E1" s="11"/>
    </row>
    <row r="2" spans="1:5" ht="18.75">
      <c r="A2" s="12" t="s">
        <v>4</v>
      </c>
      <c r="C2" s="10"/>
      <c r="D2" s="10"/>
      <c r="E2" s="11"/>
    </row>
    <row r="3" spans="1:5" ht="19.5" thickBot="1">
      <c r="A3" s="13"/>
      <c r="B3" s="13"/>
      <c r="C3" s="12"/>
      <c r="D3" s="12"/>
      <c r="E3" s="14" t="s">
        <v>0</v>
      </c>
    </row>
    <row r="4" spans="2:5" ht="18.75">
      <c r="B4" s="144" t="s">
        <v>5</v>
      </c>
      <c r="C4" s="144"/>
      <c r="D4" s="145"/>
      <c r="E4" s="15" t="s">
        <v>6</v>
      </c>
    </row>
    <row r="5" spans="1:5" ht="18.75">
      <c r="A5" s="16" t="s">
        <v>73</v>
      </c>
      <c r="B5" s="16"/>
      <c r="C5" s="146" t="s">
        <v>15</v>
      </c>
      <c r="D5" s="147"/>
      <c r="E5" s="18" t="s">
        <v>74</v>
      </c>
    </row>
    <row r="6" spans="1:5" ht="18.75">
      <c r="A6" s="9" t="s">
        <v>7</v>
      </c>
      <c r="C6" s="9"/>
      <c r="D6" s="9"/>
      <c r="E6" s="19"/>
    </row>
    <row r="7" spans="1:5" ht="18.75">
      <c r="A7" s="9" t="s">
        <v>8</v>
      </c>
      <c r="C7" s="17"/>
      <c r="D7" s="9"/>
      <c r="E7" s="19"/>
    </row>
    <row r="8" spans="1:5" ht="18.75">
      <c r="A8" s="9" t="s">
        <v>9</v>
      </c>
      <c r="C8" s="146" t="s">
        <v>2</v>
      </c>
      <c r="D8" s="147"/>
      <c r="E8" s="20" t="s">
        <v>28</v>
      </c>
    </row>
    <row r="9" spans="1:5" ht="18.75">
      <c r="A9" s="9" t="s">
        <v>10</v>
      </c>
      <c r="C9" s="17"/>
      <c r="D9" s="9"/>
      <c r="E9" s="21"/>
    </row>
    <row r="10" spans="1:5" ht="18.75">
      <c r="A10" s="9" t="s">
        <v>11</v>
      </c>
      <c r="C10" s="17"/>
      <c r="D10" s="9"/>
      <c r="E10" s="19"/>
    </row>
    <row r="11" spans="1:5" ht="18.75">
      <c r="A11" s="148" t="s">
        <v>273</v>
      </c>
      <c r="B11" s="148"/>
      <c r="C11" s="144" t="s">
        <v>3</v>
      </c>
      <c r="D11" s="145"/>
      <c r="E11" s="18" t="s">
        <v>16</v>
      </c>
    </row>
    <row r="12" spans="1:5" ht="18.75">
      <c r="A12" s="9" t="s">
        <v>14</v>
      </c>
      <c r="C12" s="9"/>
      <c r="D12" s="9"/>
      <c r="E12" s="21"/>
    </row>
    <row r="13" spans="1:5" ht="18.75">
      <c r="A13" s="22" t="s">
        <v>274</v>
      </c>
      <c r="C13" s="146" t="s">
        <v>66</v>
      </c>
      <c r="D13" s="147"/>
      <c r="E13" s="20" t="s">
        <v>67</v>
      </c>
    </row>
    <row r="14" spans="1:5" ht="18.75">
      <c r="A14" s="9" t="s">
        <v>275</v>
      </c>
      <c r="C14" s="9"/>
      <c r="D14" s="9"/>
      <c r="E14" s="23"/>
    </row>
    <row r="15" spans="1:5" ht="19.5" thickBot="1">
      <c r="A15" s="9" t="s">
        <v>1</v>
      </c>
      <c r="C15" s="146" t="s">
        <v>12</v>
      </c>
      <c r="D15" s="147"/>
      <c r="E15" s="24" t="s">
        <v>27</v>
      </c>
    </row>
    <row r="16" spans="3:5" ht="18.75">
      <c r="C16" s="9"/>
      <c r="D16" s="9"/>
      <c r="E16" s="25"/>
    </row>
    <row r="17" spans="1:5" ht="18.75">
      <c r="A17" s="26"/>
      <c r="B17" s="26"/>
      <c r="C17" s="26"/>
      <c r="D17" s="26"/>
      <c r="E17" s="27"/>
    </row>
    <row r="18" spans="1:7" ht="122.25" customHeight="1">
      <c r="A18" s="154" t="s">
        <v>278</v>
      </c>
      <c r="B18" s="154"/>
      <c r="C18" s="154"/>
      <c r="D18" s="154"/>
      <c r="E18" s="154"/>
      <c r="F18" s="154"/>
      <c r="G18" s="154"/>
    </row>
    <row r="19" spans="1:10" ht="18.75">
      <c r="A19" s="29" t="s">
        <v>61</v>
      </c>
      <c r="B19" s="30"/>
      <c r="C19" s="30"/>
      <c r="D19" s="30"/>
      <c r="E19" s="30"/>
      <c r="F19" s="30"/>
      <c r="G19" s="30"/>
      <c r="H19" s="30"/>
      <c r="I19" s="30"/>
      <c r="J19" s="30"/>
    </row>
    <row r="20" spans="1:10" ht="18.75">
      <c r="A20" s="30"/>
      <c r="B20" s="30"/>
      <c r="C20" s="30"/>
      <c r="D20" s="30"/>
      <c r="E20" s="30"/>
      <c r="F20" s="30"/>
      <c r="G20" s="30"/>
      <c r="H20" s="30"/>
      <c r="I20" s="30"/>
      <c r="J20" s="30"/>
    </row>
    <row r="21" spans="1:10" ht="75.75" customHeight="1">
      <c r="A21" s="134" t="s">
        <v>29</v>
      </c>
      <c r="B21" s="134"/>
      <c r="C21" s="134"/>
      <c r="D21" s="134"/>
      <c r="E21" s="134"/>
      <c r="F21" s="134"/>
      <c r="G21" s="134"/>
      <c r="H21" s="134"/>
      <c r="I21" s="134"/>
      <c r="J21" s="134"/>
    </row>
    <row r="22" spans="1:10" ht="81" customHeight="1">
      <c r="A22" s="134" t="s">
        <v>68</v>
      </c>
      <c r="B22" s="134"/>
      <c r="C22" s="134"/>
      <c r="D22" s="134"/>
      <c r="E22" s="134"/>
      <c r="F22" s="134"/>
      <c r="G22" s="134"/>
      <c r="H22" s="134"/>
      <c r="I22" s="134"/>
      <c r="J22" s="134"/>
    </row>
    <row r="23" spans="1:10" ht="78.75" customHeight="1">
      <c r="A23" s="134" t="s">
        <v>30</v>
      </c>
      <c r="B23" s="134"/>
      <c r="C23" s="134"/>
      <c r="D23" s="134"/>
      <c r="E23" s="134"/>
      <c r="F23" s="134"/>
      <c r="G23" s="134"/>
      <c r="H23" s="134"/>
      <c r="I23" s="134"/>
      <c r="J23" s="134"/>
    </row>
    <row r="24" spans="1:10" ht="18.75">
      <c r="A24" s="29" t="s">
        <v>62</v>
      </c>
      <c r="B24" s="30"/>
      <c r="C24" s="30"/>
      <c r="D24" s="30"/>
      <c r="E24" s="30"/>
      <c r="F24" s="31"/>
      <c r="G24" s="31"/>
      <c r="H24" s="31"/>
      <c r="I24" s="31"/>
      <c r="J24" s="31"/>
    </row>
    <row r="25" spans="1:10" ht="26.25" customHeight="1">
      <c r="A25" s="200" t="s">
        <v>75</v>
      </c>
      <c r="B25" s="200"/>
      <c r="C25" s="200"/>
      <c r="D25" s="200"/>
      <c r="E25" s="200"/>
      <c r="F25" s="200"/>
      <c r="G25" s="200"/>
      <c r="H25" s="31"/>
      <c r="I25" s="31"/>
      <c r="J25" s="31"/>
    </row>
    <row r="26" spans="1:10" ht="18.75">
      <c r="A26" s="203" t="s">
        <v>63</v>
      </c>
      <c r="B26" s="203"/>
      <c r="C26" s="203"/>
      <c r="D26" s="203"/>
      <c r="E26" s="203"/>
      <c r="F26" s="31"/>
      <c r="G26" s="31"/>
      <c r="H26" s="31"/>
      <c r="I26" s="31"/>
      <c r="J26" s="31"/>
    </row>
    <row r="27" spans="1:5" ht="18.75">
      <c r="A27" s="152"/>
      <c r="B27" s="152"/>
      <c r="C27" s="152"/>
      <c r="D27" s="152"/>
      <c r="E27" s="152"/>
    </row>
    <row r="28" spans="1:10" ht="44.25" customHeight="1">
      <c r="A28" s="201" t="s">
        <v>76</v>
      </c>
      <c r="B28" s="201"/>
      <c r="C28" s="201"/>
      <c r="D28" s="201"/>
      <c r="E28" s="201"/>
      <c r="F28" s="201"/>
      <c r="G28" s="201"/>
      <c r="H28" s="32"/>
      <c r="I28" s="32"/>
      <c r="J28" s="32"/>
    </row>
    <row r="29" spans="1:10" ht="21.75" customHeight="1">
      <c r="A29" s="202" t="s">
        <v>279</v>
      </c>
      <c r="B29" s="202"/>
      <c r="C29" s="202"/>
      <c r="D29" s="202"/>
      <c r="E29" s="202"/>
      <c r="F29" s="202"/>
      <c r="G29" s="202"/>
      <c r="H29" s="31"/>
      <c r="I29" s="31"/>
      <c r="J29" s="31"/>
    </row>
    <row r="30" spans="1:10" ht="36" customHeight="1">
      <c r="A30" s="157" t="s">
        <v>280</v>
      </c>
      <c r="B30" s="157"/>
      <c r="C30" s="157"/>
      <c r="D30" s="157"/>
      <c r="E30" s="157"/>
      <c r="F30" s="157"/>
      <c r="G30" s="157"/>
      <c r="H30" s="31"/>
      <c r="I30" s="31"/>
      <c r="J30" s="31"/>
    </row>
    <row r="31" spans="1:10" ht="15.75" customHeight="1">
      <c r="A31" s="157" t="s">
        <v>281</v>
      </c>
      <c r="B31" s="157"/>
      <c r="C31" s="157"/>
      <c r="D31" s="157"/>
      <c r="E31" s="157"/>
      <c r="F31" s="157"/>
      <c r="G31" s="157"/>
      <c r="H31" s="31"/>
      <c r="I31" s="31"/>
      <c r="J31" s="31"/>
    </row>
    <row r="32" spans="1:5" ht="18.75">
      <c r="A32" s="30" t="s">
        <v>282</v>
      </c>
      <c r="B32" s="30"/>
      <c r="C32" s="30"/>
      <c r="D32" s="30"/>
      <c r="E32" s="30"/>
    </row>
    <row r="33" spans="1:10" ht="15.75" customHeight="1">
      <c r="A33" s="157" t="s">
        <v>77</v>
      </c>
      <c r="B33" s="157"/>
      <c r="C33" s="157"/>
      <c r="D33" s="157"/>
      <c r="E33" s="157"/>
      <c r="F33" s="157"/>
      <c r="G33" s="157"/>
      <c r="H33" s="31"/>
      <c r="I33" s="31"/>
      <c r="J33" s="31"/>
    </row>
    <row r="34" spans="1:10" ht="15.75" customHeight="1">
      <c r="A34" s="157" t="s">
        <v>78</v>
      </c>
      <c r="B34" s="157"/>
      <c r="C34" s="157"/>
      <c r="D34" s="157"/>
      <c r="E34" s="157"/>
      <c r="F34" s="157"/>
      <c r="G34" s="157"/>
      <c r="H34" s="31"/>
      <c r="I34" s="31"/>
      <c r="J34" s="31"/>
    </row>
    <row r="35" spans="1:10" ht="15.75" customHeight="1">
      <c r="A35" s="157" t="s">
        <v>79</v>
      </c>
      <c r="B35" s="157"/>
      <c r="C35" s="157"/>
      <c r="D35" s="157"/>
      <c r="E35" s="157"/>
      <c r="F35" s="157"/>
      <c r="G35" s="157"/>
      <c r="H35" s="31"/>
      <c r="I35" s="31"/>
      <c r="J35" s="31"/>
    </row>
    <row r="36" spans="1:10" ht="15.75" customHeight="1">
      <c r="A36" s="157" t="s">
        <v>80</v>
      </c>
      <c r="B36" s="157"/>
      <c r="C36" s="157"/>
      <c r="D36" s="157"/>
      <c r="E36" s="157"/>
      <c r="F36" s="157"/>
      <c r="G36" s="157"/>
      <c r="H36" s="31"/>
      <c r="I36" s="31"/>
      <c r="J36" s="31"/>
    </row>
    <row r="37" spans="1:10" ht="18.75">
      <c r="A37" s="153"/>
      <c r="B37" s="153"/>
      <c r="C37" s="153"/>
      <c r="D37" s="153"/>
      <c r="E37" s="153"/>
      <c r="F37" s="31"/>
      <c r="G37" s="31"/>
      <c r="H37" s="31"/>
      <c r="I37" s="31"/>
      <c r="J37" s="31"/>
    </row>
    <row r="38" spans="1:10" ht="15.75" customHeight="1">
      <c r="A38" s="157" t="s">
        <v>81</v>
      </c>
      <c r="B38" s="157"/>
      <c r="C38" s="157"/>
      <c r="D38" s="157"/>
      <c r="E38" s="157"/>
      <c r="F38" s="157"/>
      <c r="G38" s="157"/>
      <c r="H38" s="31"/>
      <c r="I38" s="31"/>
      <c r="J38" s="31"/>
    </row>
    <row r="39" spans="1:10" ht="56.25">
      <c r="A39" s="34" t="s">
        <v>34</v>
      </c>
      <c r="B39" s="34" t="s">
        <v>33</v>
      </c>
      <c r="C39" s="34" t="s">
        <v>71</v>
      </c>
      <c r="D39" s="34" t="s">
        <v>72</v>
      </c>
      <c r="E39" s="34" t="s">
        <v>25</v>
      </c>
      <c r="F39" s="35" t="s">
        <v>268</v>
      </c>
      <c r="G39" s="31"/>
      <c r="H39" s="31"/>
      <c r="I39" s="31"/>
      <c r="J39" s="31"/>
    </row>
    <row r="40" spans="1:10" ht="18.75">
      <c r="A40" s="36"/>
      <c r="B40" s="37"/>
      <c r="C40" s="38">
        <v>137801969.04</v>
      </c>
      <c r="D40" s="38">
        <v>119724478.53</v>
      </c>
      <c r="E40" s="39">
        <f>D40/C40*100</f>
        <v>86.88154412020586</v>
      </c>
      <c r="F40" s="40"/>
      <c r="G40" s="31"/>
      <c r="H40" s="31"/>
      <c r="I40" s="31"/>
      <c r="J40" s="31"/>
    </row>
    <row r="41" spans="1:6" ht="150">
      <c r="A41" s="41" t="s">
        <v>37</v>
      </c>
      <c r="B41" s="42" t="s">
        <v>36</v>
      </c>
      <c r="C41" s="43">
        <v>12732898.68</v>
      </c>
      <c r="D41" s="43">
        <v>11342304.26</v>
      </c>
      <c r="E41" s="39">
        <f aca="true" t="shared" si="0" ref="E41:E57">D41/C41*100</f>
        <v>89.07872861515615</v>
      </c>
      <c r="F41" s="44" t="s">
        <v>270</v>
      </c>
    </row>
    <row r="42" spans="1:10" ht="37.5">
      <c r="A42" s="41" t="s">
        <v>38</v>
      </c>
      <c r="B42" s="42" t="s">
        <v>69</v>
      </c>
      <c r="C42" s="43">
        <v>196537</v>
      </c>
      <c r="D42" s="43">
        <v>196537</v>
      </c>
      <c r="E42" s="39">
        <f t="shared" si="0"/>
        <v>100</v>
      </c>
      <c r="F42" s="40"/>
      <c r="G42" s="31"/>
      <c r="H42" s="31"/>
      <c r="I42" s="31"/>
      <c r="J42" s="31"/>
    </row>
    <row r="43" spans="1:10" ht="18.75">
      <c r="A43" s="41" t="s">
        <v>40</v>
      </c>
      <c r="B43" s="42" t="s">
        <v>39</v>
      </c>
      <c r="C43" s="43">
        <v>2000000</v>
      </c>
      <c r="D43" s="43">
        <v>0</v>
      </c>
      <c r="E43" s="39">
        <f t="shared" si="0"/>
        <v>0</v>
      </c>
      <c r="F43" s="40"/>
      <c r="G43" s="31"/>
      <c r="H43" s="31"/>
      <c r="I43" s="31"/>
      <c r="J43" s="31"/>
    </row>
    <row r="44" spans="1:10" ht="75">
      <c r="A44" s="41" t="s">
        <v>41</v>
      </c>
      <c r="B44" s="42" t="s">
        <v>18</v>
      </c>
      <c r="C44" s="43">
        <v>8778274.83</v>
      </c>
      <c r="D44" s="43">
        <v>8061391.4</v>
      </c>
      <c r="E44" s="39">
        <f t="shared" si="0"/>
        <v>91.83343602378419</v>
      </c>
      <c r="F44" s="44" t="s">
        <v>270</v>
      </c>
      <c r="G44" s="31"/>
      <c r="H44" s="31"/>
      <c r="I44" s="31"/>
      <c r="J44" s="31"/>
    </row>
    <row r="45" spans="1:10" ht="37.5">
      <c r="A45" s="41" t="s">
        <v>43</v>
      </c>
      <c r="B45" s="42" t="s">
        <v>42</v>
      </c>
      <c r="C45" s="43">
        <v>399444</v>
      </c>
      <c r="D45" s="43">
        <v>399444</v>
      </c>
      <c r="E45" s="39">
        <f t="shared" si="0"/>
        <v>100</v>
      </c>
      <c r="F45" s="40"/>
      <c r="G45" s="31"/>
      <c r="H45" s="31"/>
      <c r="I45" s="31"/>
      <c r="J45" s="31"/>
    </row>
    <row r="46" spans="1:10" ht="75">
      <c r="A46" s="41" t="s">
        <v>44</v>
      </c>
      <c r="B46" s="42" t="s">
        <v>26</v>
      </c>
      <c r="C46" s="43">
        <v>1223053.86</v>
      </c>
      <c r="D46" s="43">
        <v>1223053.86</v>
      </c>
      <c r="E46" s="39">
        <f t="shared" si="0"/>
        <v>100</v>
      </c>
      <c r="F46" s="40"/>
      <c r="G46" s="31"/>
      <c r="H46" s="31"/>
      <c r="I46" s="31"/>
      <c r="J46" s="31"/>
    </row>
    <row r="47" spans="1:10" ht="37.5">
      <c r="A47" s="41" t="s">
        <v>46</v>
      </c>
      <c r="B47" s="42" t="s">
        <v>45</v>
      </c>
      <c r="C47" s="43">
        <v>15246324.72</v>
      </c>
      <c r="D47" s="43">
        <v>15246324.72</v>
      </c>
      <c r="E47" s="39">
        <f t="shared" si="0"/>
        <v>100</v>
      </c>
      <c r="F47" s="40"/>
      <c r="G47" s="31"/>
      <c r="H47" s="31"/>
      <c r="I47" s="31"/>
      <c r="J47" s="31"/>
    </row>
    <row r="48" spans="1:10" ht="75">
      <c r="A48" s="41" t="s">
        <v>47</v>
      </c>
      <c r="B48" s="42" t="s">
        <v>19</v>
      </c>
      <c r="C48" s="43">
        <v>3750443.09</v>
      </c>
      <c r="D48" s="43">
        <v>3257425.66</v>
      </c>
      <c r="E48" s="39">
        <f t="shared" si="0"/>
        <v>86.85442177980096</v>
      </c>
      <c r="F48" s="44" t="s">
        <v>270</v>
      </c>
      <c r="G48" s="31"/>
      <c r="H48" s="31"/>
      <c r="I48" s="31"/>
      <c r="J48" s="31"/>
    </row>
    <row r="49" spans="1:10" ht="18.75">
      <c r="A49" s="41" t="s">
        <v>48</v>
      </c>
      <c r="B49" s="42" t="s">
        <v>20</v>
      </c>
      <c r="C49" s="43">
        <v>7737630.44</v>
      </c>
      <c r="D49" s="43">
        <v>7737630.44</v>
      </c>
      <c r="E49" s="39">
        <f t="shared" si="0"/>
        <v>100</v>
      </c>
      <c r="F49" s="40"/>
      <c r="G49" s="31"/>
      <c r="H49" s="31"/>
      <c r="I49" s="31"/>
      <c r="J49" s="31"/>
    </row>
    <row r="50" spans="1:10" ht="75">
      <c r="A50" s="41" t="s">
        <v>49</v>
      </c>
      <c r="B50" s="42" t="s">
        <v>21</v>
      </c>
      <c r="C50" s="43">
        <v>27125190.48</v>
      </c>
      <c r="D50" s="43">
        <v>20923268.74</v>
      </c>
      <c r="E50" s="39">
        <f t="shared" si="0"/>
        <v>77.13593294552967</v>
      </c>
      <c r="F50" s="44" t="s">
        <v>270</v>
      </c>
      <c r="G50" s="31"/>
      <c r="H50" s="31"/>
      <c r="I50" s="31"/>
      <c r="J50" s="31"/>
    </row>
    <row r="51" spans="1:10" ht="18.75">
      <c r="A51" s="41" t="s">
        <v>50</v>
      </c>
      <c r="B51" s="42" t="s">
        <v>22</v>
      </c>
      <c r="C51" s="43">
        <v>21613685.43</v>
      </c>
      <c r="D51" s="43">
        <v>21411853.17</v>
      </c>
      <c r="E51" s="39">
        <f t="shared" si="0"/>
        <v>99.06618304104744</v>
      </c>
      <c r="F51" s="40"/>
      <c r="G51" s="31"/>
      <c r="H51" s="31"/>
      <c r="I51" s="31"/>
      <c r="J51" s="31"/>
    </row>
    <row r="52" spans="1:10" ht="37.5">
      <c r="A52" s="41" t="s">
        <v>52</v>
      </c>
      <c r="B52" s="42" t="s">
        <v>51</v>
      </c>
      <c r="C52" s="43">
        <v>266801</v>
      </c>
      <c r="D52" s="43">
        <v>266801</v>
      </c>
      <c r="E52" s="39">
        <f t="shared" si="0"/>
        <v>100</v>
      </c>
      <c r="F52" s="40"/>
      <c r="G52" s="31"/>
      <c r="H52" s="31"/>
      <c r="I52" s="31"/>
      <c r="J52" s="31"/>
    </row>
    <row r="53" spans="1:10" ht="168.75">
      <c r="A53" s="41" t="s">
        <v>53</v>
      </c>
      <c r="B53" s="42" t="s">
        <v>23</v>
      </c>
      <c r="C53" s="43">
        <v>31612832.67</v>
      </c>
      <c r="D53" s="43">
        <v>24641812.06</v>
      </c>
      <c r="E53" s="39">
        <f t="shared" si="0"/>
        <v>77.94876314068694</v>
      </c>
      <c r="F53" s="44" t="s">
        <v>271</v>
      </c>
      <c r="G53" s="31"/>
      <c r="H53" s="31"/>
      <c r="I53" s="31"/>
      <c r="J53" s="31"/>
    </row>
    <row r="54" spans="1:10" ht="18.75">
      <c r="A54" s="41" t="s">
        <v>55</v>
      </c>
      <c r="B54" s="42" t="s">
        <v>54</v>
      </c>
      <c r="C54" s="43">
        <v>1234276.41</v>
      </c>
      <c r="D54" s="43">
        <v>1234276.41</v>
      </c>
      <c r="E54" s="39">
        <f t="shared" si="0"/>
        <v>100</v>
      </c>
      <c r="F54" s="40"/>
      <c r="G54" s="31"/>
      <c r="H54" s="31"/>
      <c r="I54" s="31"/>
      <c r="J54" s="31"/>
    </row>
    <row r="55" spans="1:10" ht="37.5">
      <c r="A55" s="41" t="s">
        <v>56</v>
      </c>
      <c r="B55" s="42" t="s">
        <v>17</v>
      </c>
      <c r="C55" s="43">
        <v>31785</v>
      </c>
      <c r="D55" s="43">
        <v>31785</v>
      </c>
      <c r="E55" s="39">
        <f t="shared" si="0"/>
        <v>100</v>
      </c>
      <c r="F55" s="40"/>
      <c r="G55" s="31"/>
      <c r="H55" s="31"/>
      <c r="I55" s="31"/>
      <c r="J55" s="31"/>
    </row>
    <row r="56" spans="1:10" ht="75">
      <c r="A56" s="41" t="s">
        <v>57</v>
      </c>
      <c r="B56" s="42" t="s">
        <v>24</v>
      </c>
      <c r="C56" s="43">
        <v>197141.37</v>
      </c>
      <c r="D56" s="43">
        <v>177141.37</v>
      </c>
      <c r="E56" s="39">
        <f t="shared" si="0"/>
        <v>89.8549959351505</v>
      </c>
      <c r="F56" s="44" t="s">
        <v>269</v>
      </c>
      <c r="G56" s="31"/>
      <c r="H56" s="31"/>
      <c r="I56" s="31"/>
      <c r="J56" s="31"/>
    </row>
    <row r="57" spans="1:7" ht="112.5">
      <c r="A57" s="41" t="s">
        <v>35</v>
      </c>
      <c r="B57" s="42" t="s">
        <v>70</v>
      </c>
      <c r="C57" s="43">
        <v>3655650.06</v>
      </c>
      <c r="D57" s="43">
        <v>3573429.44</v>
      </c>
      <c r="E57" s="39">
        <f t="shared" si="0"/>
        <v>97.75086185355498</v>
      </c>
      <c r="F57" s="44" t="s">
        <v>269</v>
      </c>
      <c r="G57" s="31"/>
    </row>
    <row r="58" spans="1:9" ht="18.75">
      <c r="A58" s="155" t="s">
        <v>64</v>
      </c>
      <c r="B58" s="155"/>
      <c r="C58" s="155"/>
      <c r="D58" s="155"/>
      <c r="E58" s="155"/>
      <c r="F58" s="11"/>
      <c r="G58" s="11"/>
      <c r="H58" s="11"/>
      <c r="I58" s="11"/>
    </row>
    <row r="59" spans="1:9" ht="18.75">
      <c r="A59" s="156" t="s">
        <v>82</v>
      </c>
      <c r="B59" s="156"/>
      <c r="C59" s="156"/>
      <c r="D59" s="156"/>
      <c r="E59" s="156"/>
      <c r="F59" s="156"/>
      <c r="G59" s="156"/>
      <c r="H59" s="9"/>
      <c r="I59" s="11"/>
    </row>
    <row r="60" spans="1:8" ht="18.75">
      <c r="A60" s="45" t="s">
        <v>83</v>
      </c>
      <c r="B60" s="46"/>
      <c r="C60" s="47"/>
      <c r="D60" s="143" t="s">
        <v>84</v>
      </c>
      <c r="E60" s="143"/>
      <c r="F60" s="149" t="s">
        <v>85</v>
      </c>
      <c r="G60" s="150"/>
      <c r="H60" s="150"/>
    </row>
    <row r="61" spans="1:8" ht="18.75">
      <c r="A61" s="48"/>
      <c r="B61" s="49"/>
      <c r="C61" s="50"/>
      <c r="D61" s="143"/>
      <c r="E61" s="143"/>
      <c r="F61" s="151"/>
      <c r="G61" s="151"/>
      <c r="H61" s="151"/>
    </row>
    <row r="62" spans="1:8" ht="18.75">
      <c r="A62" s="140" t="s">
        <v>87</v>
      </c>
      <c r="B62" s="141"/>
      <c r="C62" s="52" t="s">
        <v>215</v>
      </c>
      <c r="D62" s="159">
        <v>1000000</v>
      </c>
      <c r="E62" s="159"/>
      <c r="F62" s="137" t="s">
        <v>88</v>
      </c>
      <c r="G62" s="138"/>
      <c r="H62" s="139"/>
    </row>
    <row r="63" spans="1:8" ht="18.75">
      <c r="A63" s="140" t="s">
        <v>89</v>
      </c>
      <c r="B63" s="141"/>
      <c r="C63" s="52" t="s">
        <v>215</v>
      </c>
      <c r="D63" s="159">
        <v>22745.31</v>
      </c>
      <c r="E63" s="159"/>
      <c r="F63" s="137" t="s">
        <v>90</v>
      </c>
      <c r="G63" s="138"/>
      <c r="H63" s="56"/>
    </row>
    <row r="64" spans="1:8" ht="18.75">
      <c r="A64" s="140" t="s">
        <v>91</v>
      </c>
      <c r="B64" s="141"/>
      <c r="C64" s="52" t="s">
        <v>215</v>
      </c>
      <c r="D64" s="159">
        <v>2410</v>
      </c>
      <c r="E64" s="159"/>
      <c r="F64" s="137" t="s">
        <v>277</v>
      </c>
      <c r="G64" s="138"/>
      <c r="H64" s="56"/>
    </row>
    <row r="65" spans="1:8" ht="18.75">
      <c r="A65" s="140" t="s">
        <v>92</v>
      </c>
      <c r="B65" s="141"/>
      <c r="C65" s="52" t="s">
        <v>215</v>
      </c>
      <c r="D65" s="159">
        <v>640000</v>
      </c>
      <c r="E65" s="159"/>
      <c r="F65" s="137" t="s">
        <v>93</v>
      </c>
      <c r="G65" s="138"/>
      <c r="H65" s="139"/>
    </row>
    <row r="66" spans="1:8" ht="18.75">
      <c r="A66" s="140" t="s">
        <v>94</v>
      </c>
      <c r="B66" s="141"/>
      <c r="C66" s="52" t="s">
        <v>215</v>
      </c>
      <c r="D66" s="159">
        <v>63562.5</v>
      </c>
      <c r="E66" s="159"/>
      <c r="F66" s="137" t="s">
        <v>95</v>
      </c>
      <c r="G66" s="138"/>
      <c r="H66" s="56"/>
    </row>
    <row r="67" spans="1:8" ht="18.75">
      <c r="A67" s="140" t="s">
        <v>96</v>
      </c>
      <c r="B67" s="141"/>
      <c r="C67" s="52" t="s">
        <v>215</v>
      </c>
      <c r="D67" s="159">
        <v>83230.34</v>
      </c>
      <c r="E67" s="159"/>
      <c r="F67" s="137" t="s">
        <v>97</v>
      </c>
      <c r="G67" s="138"/>
      <c r="H67" s="56"/>
    </row>
    <row r="68" spans="1:8" ht="18.75">
      <c r="A68" s="140" t="s">
        <v>98</v>
      </c>
      <c r="B68" s="141"/>
      <c r="C68" s="52" t="s">
        <v>215</v>
      </c>
      <c r="D68" s="159">
        <v>32325.96</v>
      </c>
      <c r="E68" s="159"/>
      <c r="F68" s="137" t="s">
        <v>99</v>
      </c>
      <c r="G68" s="138"/>
      <c r="H68" s="56"/>
    </row>
    <row r="69" spans="1:8" ht="18.75">
      <c r="A69" s="140" t="s">
        <v>100</v>
      </c>
      <c r="B69" s="141"/>
      <c r="C69" s="52" t="s">
        <v>215</v>
      </c>
      <c r="D69" s="159">
        <v>4559.48</v>
      </c>
      <c r="E69" s="159"/>
      <c r="F69" s="137" t="s">
        <v>101</v>
      </c>
      <c r="G69" s="138"/>
      <c r="H69" s="56"/>
    </row>
    <row r="70" spans="1:8" ht="18.75">
      <c r="A70" s="140" t="s">
        <v>102</v>
      </c>
      <c r="B70" s="141"/>
      <c r="C70" s="52" t="s">
        <v>215</v>
      </c>
      <c r="D70" s="159">
        <v>206504.15</v>
      </c>
      <c r="E70" s="159"/>
      <c r="F70" s="137" t="s">
        <v>103</v>
      </c>
      <c r="G70" s="138"/>
      <c r="H70" s="56"/>
    </row>
    <row r="71" spans="1:8" ht="18.75">
      <c r="A71" s="140" t="s">
        <v>104</v>
      </c>
      <c r="B71" s="141"/>
      <c r="C71" s="52" t="s">
        <v>215</v>
      </c>
      <c r="D71" s="159">
        <v>47153.28</v>
      </c>
      <c r="E71" s="159"/>
      <c r="F71" s="137" t="s">
        <v>105</v>
      </c>
      <c r="G71" s="138"/>
      <c r="H71" s="56"/>
    </row>
    <row r="72" spans="1:8" ht="18.75">
      <c r="A72" s="140" t="s">
        <v>106</v>
      </c>
      <c r="B72" s="141"/>
      <c r="C72" s="52" t="s">
        <v>215</v>
      </c>
      <c r="D72" s="159">
        <f>70244.86-9233.91</f>
        <v>61010.95</v>
      </c>
      <c r="E72" s="159"/>
      <c r="F72" s="137" t="s">
        <v>107</v>
      </c>
      <c r="G72" s="138"/>
      <c r="H72" s="139"/>
    </row>
    <row r="73" spans="1:8" ht="18.75">
      <c r="A73" s="140" t="s">
        <v>108</v>
      </c>
      <c r="B73" s="141"/>
      <c r="C73" s="52" t="s">
        <v>215</v>
      </c>
      <c r="D73" s="159">
        <v>422.98</v>
      </c>
      <c r="E73" s="159"/>
      <c r="F73" s="137" t="s">
        <v>247</v>
      </c>
      <c r="G73" s="138"/>
      <c r="H73" s="56"/>
    </row>
    <row r="74" spans="1:8" ht="21.75" customHeight="1">
      <c r="A74" s="140" t="s">
        <v>110</v>
      </c>
      <c r="B74" s="141"/>
      <c r="C74" s="52" t="s">
        <v>215</v>
      </c>
      <c r="D74" s="159">
        <v>13970.2</v>
      </c>
      <c r="E74" s="159"/>
      <c r="F74" s="140" t="s">
        <v>111</v>
      </c>
      <c r="G74" s="141"/>
      <c r="H74" s="142"/>
    </row>
    <row r="75" spans="1:8" ht="18.75">
      <c r="A75" s="140" t="s">
        <v>112</v>
      </c>
      <c r="B75" s="141"/>
      <c r="C75" s="52" t="s">
        <v>215</v>
      </c>
      <c r="D75" s="159">
        <v>90121</v>
      </c>
      <c r="E75" s="159"/>
      <c r="F75" s="137" t="s">
        <v>113</v>
      </c>
      <c r="G75" s="138"/>
      <c r="H75" s="56"/>
    </row>
    <row r="76" spans="1:8" ht="18.75">
      <c r="A76" s="140" t="s">
        <v>114</v>
      </c>
      <c r="B76" s="141"/>
      <c r="C76" s="52" t="s">
        <v>215</v>
      </c>
      <c r="D76" s="159">
        <v>1360823.37</v>
      </c>
      <c r="E76" s="159"/>
      <c r="F76" s="137" t="s">
        <v>115</v>
      </c>
      <c r="G76" s="138"/>
      <c r="H76" s="56"/>
    </row>
    <row r="77" spans="1:8" ht="18.75">
      <c r="A77" s="140" t="s">
        <v>116</v>
      </c>
      <c r="B77" s="141"/>
      <c r="C77" s="52" t="s">
        <v>215</v>
      </c>
      <c r="D77" s="159">
        <v>81167.17</v>
      </c>
      <c r="E77" s="159"/>
      <c r="F77" s="137" t="s">
        <v>117</v>
      </c>
      <c r="G77" s="138"/>
      <c r="H77" s="56"/>
    </row>
    <row r="78" spans="1:8" ht="18.75">
      <c r="A78" s="140" t="s">
        <v>118</v>
      </c>
      <c r="B78" s="141"/>
      <c r="C78" s="52" t="s">
        <v>215</v>
      </c>
      <c r="D78" s="159">
        <v>741841.76</v>
      </c>
      <c r="E78" s="159"/>
      <c r="F78" s="137" t="s">
        <v>119</v>
      </c>
      <c r="G78" s="138"/>
      <c r="H78" s="56"/>
    </row>
    <row r="79" spans="1:8" ht="18.75">
      <c r="A79" s="140" t="s">
        <v>120</v>
      </c>
      <c r="B79" s="141"/>
      <c r="C79" s="52" t="s">
        <v>215</v>
      </c>
      <c r="D79" s="159">
        <v>25417.75</v>
      </c>
      <c r="E79" s="159"/>
      <c r="F79" s="137" t="s">
        <v>121</v>
      </c>
      <c r="G79" s="138"/>
      <c r="H79" s="56"/>
    </row>
    <row r="80" spans="1:8" ht="18.75">
      <c r="A80" s="140" t="s">
        <v>122</v>
      </c>
      <c r="B80" s="141"/>
      <c r="C80" s="52" t="s">
        <v>215</v>
      </c>
      <c r="D80" s="159">
        <v>15374.22</v>
      </c>
      <c r="E80" s="159"/>
      <c r="F80" s="137" t="s">
        <v>123</v>
      </c>
      <c r="G80" s="138"/>
      <c r="H80" s="56"/>
    </row>
    <row r="81" spans="1:8" ht="18.75">
      <c r="A81" s="140" t="s">
        <v>124</v>
      </c>
      <c r="B81" s="141"/>
      <c r="C81" s="52" t="s">
        <v>215</v>
      </c>
      <c r="D81" s="159">
        <v>301780.36</v>
      </c>
      <c r="E81" s="159"/>
      <c r="F81" s="137" t="s">
        <v>125</v>
      </c>
      <c r="G81" s="138"/>
      <c r="H81" s="56"/>
    </row>
    <row r="82" spans="1:8" ht="18.75">
      <c r="A82" s="140" t="s">
        <v>126</v>
      </c>
      <c r="B82" s="141"/>
      <c r="C82" s="52" t="s">
        <v>215</v>
      </c>
      <c r="D82" s="159">
        <v>31469.76</v>
      </c>
      <c r="E82" s="159"/>
      <c r="F82" s="137" t="s">
        <v>127</v>
      </c>
      <c r="G82" s="138"/>
      <c r="H82" s="56"/>
    </row>
    <row r="83" spans="1:8" ht="18.75">
      <c r="A83" s="140" t="s">
        <v>128</v>
      </c>
      <c r="B83" s="141"/>
      <c r="C83" s="52" t="s">
        <v>215</v>
      </c>
      <c r="D83" s="160">
        <v>0.02</v>
      </c>
      <c r="E83" s="160"/>
      <c r="F83" s="137" t="s">
        <v>129</v>
      </c>
      <c r="G83" s="138"/>
      <c r="H83" s="56"/>
    </row>
    <row r="84" spans="1:8" ht="27.75" customHeight="1">
      <c r="A84" s="140" t="s">
        <v>136</v>
      </c>
      <c r="B84" s="141"/>
      <c r="C84" s="52" t="s">
        <v>215</v>
      </c>
      <c r="D84" s="159">
        <v>-104781.27</v>
      </c>
      <c r="E84" s="159"/>
      <c r="F84" s="137" t="s">
        <v>137</v>
      </c>
      <c r="G84" s="138"/>
      <c r="H84" s="56"/>
    </row>
    <row r="85" spans="1:8" ht="18.75">
      <c r="A85" s="140" t="s">
        <v>132</v>
      </c>
      <c r="B85" s="141"/>
      <c r="C85" s="52" t="s">
        <v>215</v>
      </c>
      <c r="D85" s="159">
        <v>13179.36</v>
      </c>
      <c r="E85" s="159"/>
      <c r="F85" s="137" t="s">
        <v>133</v>
      </c>
      <c r="G85" s="138"/>
      <c r="H85" s="56"/>
    </row>
    <row r="86" spans="1:8" ht="18.75">
      <c r="A86" s="51"/>
      <c r="B86" s="57" t="s">
        <v>219</v>
      </c>
      <c r="C86" s="58" t="s">
        <v>215</v>
      </c>
      <c r="D86" s="135">
        <f>SUM(D62:E85)</f>
        <v>4734288.65</v>
      </c>
      <c r="E86" s="136"/>
      <c r="F86" s="53"/>
      <c r="G86" s="54"/>
      <c r="H86" s="56"/>
    </row>
    <row r="87" spans="1:8" ht="18.75">
      <c r="A87" s="140" t="s">
        <v>138</v>
      </c>
      <c r="B87" s="141"/>
      <c r="C87" s="52" t="s">
        <v>216</v>
      </c>
      <c r="D87" s="159">
        <v>109839.15</v>
      </c>
      <c r="E87" s="159"/>
      <c r="F87" s="137" t="s">
        <v>276</v>
      </c>
      <c r="G87" s="138"/>
      <c r="H87" s="56"/>
    </row>
    <row r="88" spans="1:8" ht="18.75">
      <c r="A88" s="51"/>
      <c r="B88" s="57" t="s">
        <v>219</v>
      </c>
      <c r="C88" s="58" t="s">
        <v>216</v>
      </c>
      <c r="D88" s="135">
        <f>D87</f>
        <v>109839.15</v>
      </c>
      <c r="E88" s="136"/>
      <c r="F88" s="59"/>
      <c r="G88" s="60"/>
      <c r="H88" s="56"/>
    </row>
    <row r="89" spans="1:8" ht="18.75">
      <c r="A89" s="140" t="s">
        <v>130</v>
      </c>
      <c r="B89" s="141"/>
      <c r="C89" s="52" t="s">
        <v>214</v>
      </c>
      <c r="D89" s="159">
        <v>-2040000</v>
      </c>
      <c r="E89" s="159"/>
      <c r="F89" s="137" t="s">
        <v>131</v>
      </c>
      <c r="G89" s="138"/>
      <c r="H89" s="56"/>
    </row>
    <row r="90" spans="1:8" ht="18.75">
      <c r="A90" s="51"/>
      <c r="B90" s="57" t="s">
        <v>219</v>
      </c>
      <c r="C90" s="58" t="s">
        <v>214</v>
      </c>
      <c r="D90" s="135">
        <f>D89</f>
        <v>-2040000</v>
      </c>
      <c r="E90" s="136"/>
      <c r="F90" s="53"/>
      <c r="G90" s="54"/>
      <c r="H90" s="56"/>
    </row>
    <row r="91" spans="1:8" ht="18.75">
      <c r="A91" s="140" t="s">
        <v>108</v>
      </c>
      <c r="B91" s="141"/>
      <c r="C91" s="52" t="s">
        <v>218</v>
      </c>
      <c r="D91" s="161">
        <v>27765.34</v>
      </c>
      <c r="E91" s="162"/>
      <c r="F91" s="137" t="s">
        <v>109</v>
      </c>
      <c r="G91" s="138"/>
      <c r="H91" s="139"/>
    </row>
    <row r="92" spans="1:8" ht="18.75">
      <c r="A92" s="51"/>
      <c r="B92" s="57" t="s">
        <v>219</v>
      </c>
      <c r="C92" s="58" t="s">
        <v>218</v>
      </c>
      <c r="D92" s="135">
        <f>D91</f>
        <v>27765.34</v>
      </c>
      <c r="E92" s="136"/>
      <c r="F92" s="53"/>
      <c r="G92" s="54"/>
      <c r="H92" s="56"/>
    </row>
    <row r="93" spans="1:8" ht="18.75">
      <c r="A93" s="140" t="s">
        <v>134</v>
      </c>
      <c r="B93" s="141"/>
      <c r="C93" s="52" t="s">
        <v>217</v>
      </c>
      <c r="D93" s="159">
        <v>-50000</v>
      </c>
      <c r="E93" s="159"/>
      <c r="F93" s="137" t="s">
        <v>135</v>
      </c>
      <c r="G93" s="138"/>
      <c r="H93" s="56"/>
    </row>
    <row r="94" spans="1:8" ht="18.75">
      <c r="A94" s="51"/>
      <c r="B94" s="57" t="s">
        <v>219</v>
      </c>
      <c r="C94" s="58" t="s">
        <v>220</v>
      </c>
      <c r="D94" s="135">
        <f>D93</f>
        <v>-50000</v>
      </c>
      <c r="E94" s="136"/>
      <c r="F94" s="53"/>
      <c r="G94" s="54"/>
      <c r="H94" s="56"/>
    </row>
    <row r="95" spans="1:8" ht="18.75">
      <c r="A95" s="132" t="s">
        <v>86</v>
      </c>
      <c r="B95" s="133"/>
      <c r="C95" s="58"/>
      <c r="D95" s="158">
        <f>D86+D88+D90+D92+D94</f>
        <v>2781893.1400000006</v>
      </c>
      <c r="E95" s="158"/>
      <c r="F95" s="61"/>
      <c r="G95" s="62"/>
      <c r="H95" s="63"/>
    </row>
    <row r="96" spans="1:8" ht="18.75">
      <c r="A96" s="140" t="s">
        <v>248</v>
      </c>
      <c r="B96" s="141"/>
      <c r="C96" s="52" t="s">
        <v>226</v>
      </c>
      <c r="D96" s="159">
        <v>5604.39</v>
      </c>
      <c r="E96" s="159"/>
      <c r="F96" s="137" t="s">
        <v>147</v>
      </c>
      <c r="G96" s="138"/>
      <c r="H96" s="56"/>
    </row>
    <row r="97" spans="1:8" ht="18.75">
      <c r="A97" s="140" t="s">
        <v>231</v>
      </c>
      <c r="B97" s="141"/>
      <c r="C97" s="52" t="s">
        <v>226</v>
      </c>
      <c r="D97" s="159">
        <v>63309.9</v>
      </c>
      <c r="E97" s="159"/>
      <c r="F97" s="137" t="s">
        <v>149</v>
      </c>
      <c r="G97" s="138"/>
      <c r="H97" s="56"/>
    </row>
    <row r="98" spans="1:8" ht="18.75">
      <c r="A98" s="185" t="s">
        <v>151</v>
      </c>
      <c r="B98" s="186"/>
      <c r="C98" s="65" t="s">
        <v>226</v>
      </c>
      <c r="D98" s="166">
        <f>30805.43+5373.9</f>
        <v>36179.33</v>
      </c>
      <c r="E98" s="167"/>
      <c r="F98" s="126" t="s">
        <v>147</v>
      </c>
      <c r="G98" s="127"/>
      <c r="H98" s="128"/>
    </row>
    <row r="99" spans="1:8" ht="18.75">
      <c r="A99" s="64"/>
      <c r="B99" s="57" t="s">
        <v>219</v>
      </c>
      <c r="C99" s="69" t="s">
        <v>226</v>
      </c>
      <c r="D99" s="163">
        <f>D98+D97+D96</f>
        <v>105093.62000000001</v>
      </c>
      <c r="E99" s="164"/>
      <c r="F99" s="66"/>
      <c r="G99" s="67"/>
      <c r="H99" s="70"/>
    </row>
    <row r="100" spans="1:8" ht="18.75">
      <c r="A100" s="185" t="s">
        <v>152</v>
      </c>
      <c r="B100" s="186"/>
      <c r="C100" s="65" t="s">
        <v>223</v>
      </c>
      <c r="D100" s="166">
        <f>263952.1-11998.48</f>
        <v>251953.61999999997</v>
      </c>
      <c r="E100" s="167"/>
      <c r="F100" s="126" t="s">
        <v>252</v>
      </c>
      <c r="G100" s="127"/>
      <c r="H100" s="128"/>
    </row>
    <row r="101" spans="1:8" ht="36.75" customHeight="1">
      <c r="A101" s="185" t="s">
        <v>152</v>
      </c>
      <c r="B101" s="186"/>
      <c r="C101" s="65" t="s">
        <v>223</v>
      </c>
      <c r="D101" s="166">
        <v>36304.28</v>
      </c>
      <c r="E101" s="167"/>
      <c r="F101" s="126" t="s">
        <v>251</v>
      </c>
      <c r="G101" s="127"/>
      <c r="H101" s="128"/>
    </row>
    <row r="102" spans="1:8" ht="18.75">
      <c r="A102" s="71" t="s">
        <v>153</v>
      </c>
      <c r="B102" s="72"/>
      <c r="C102" s="73" t="s">
        <v>223</v>
      </c>
      <c r="D102" s="168">
        <v>5753.67</v>
      </c>
      <c r="E102" s="169"/>
      <c r="F102" s="126" t="s">
        <v>154</v>
      </c>
      <c r="G102" s="127"/>
      <c r="H102" s="128"/>
    </row>
    <row r="103" spans="1:8" ht="18.75">
      <c r="A103" s="71"/>
      <c r="B103" s="57" t="s">
        <v>219</v>
      </c>
      <c r="C103" s="74" t="s">
        <v>223</v>
      </c>
      <c r="D103" s="163">
        <f>D100+D101+D102</f>
        <v>294011.56999999995</v>
      </c>
      <c r="E103" s="195"/>
      <c r="F103" s="75"/>
      <c r="G103" s="165"/>
      <c r="H103" s="165"/>
    </row>
    <row r="104" spans="1:8" ht="39" customHeight="1">
      <c r="A104" s="71" t="s">
        <v>155</v>
      </c>
      <c r="B104" s="72"/>
      <c r="C104" s="73" t="s">
        <v>222</v>
      </c>
      <c r="D104" s="166">
        <v>3500</v>
      </c>
      <c r="E104" s="167"/>
      <c r="F104" s="126" t="s">
        <v>253</v>
      </c>
      <c r="G104" s="127"/>
      <c r="H104" s="128"/>
    </row>
    <row r="105" spans="1:8" ht="18.75">
      <c r="A105" s="71"/>
      <c r="B105" s="57" t="s">
        <v>219</v>
      </c>
      <c r="C105" s="74" t="s">
        <v>222</v>
      </c>
      <c r="D105" s="163">
        <f>D104</f>
        <v>3500</v>
      </c>
      <c r="E105" s="164"/>
      <c r="F105" s="75"/>
      <c r="G105" s="126"/>
      <c r="H105" s="128"/>
    </row>
    <row r="106" spans="1:8" ht="36" customHeight="1">
      <c r="A106" s="71" t="s">
        <v>229</v>
      </c>
      <c r="B106" s="72"/>
      <c r="C106" s="73" t="s">
        <v>228</v>
      </c>
      <c r="D106" s="166">
        <v>26025.48</v>
      </c>
      <c r="E106" s="167"/>
      <c r="F106" s="126" t="s">
        <v>254</v>
      </c>
      <c r="G106" s="127"/>
      <c r="H106" s="128"/>
    </row>
    <row r="107" spans="1:8" ht="39.75" customHeight="1">
      <c r="A107" s="71" t="s">
        <v>156</v>
      </c>
      <c r="B107" s="72"/>
      <c r="C107" s="73" t="s">
        <v>228</v>
      </c>
      <c r="D107" s="166">
        <v>11664.28</v>
      </c>
      <c r="E107" s="167"/>
      <c r="F107" s="126" t="s">
        <v>255</v>
      </c>
      <c r="G107" s="127"/>
      <c r="H107" s="128"/>
    </row>
    <row r="108" spans="1:8" ht="37.5">
      <c r="A108" s="71" t="s">
        <v>157</v>
      </c>
      <c r="B108" s="72"/>
      <c r="C108" s="73" t="s">
        <v>228</v>
      </c>
      <c r="D108" s="166">
        <v>11750</v>
      </c>
      <c r="E108" s="167"/>
      <c r="F108" s="75" t="s">
        <v>158</v>
      </c>
      <c r="G108" s="126" t="s">
        <v>159</v>
      </c>
      <c r="H108" s="128"/>
    </row>
    <row r="109" spans="1:8" ht="18.75">
      <c r="A109" s="71"/>
      <c r="B109" s="57" t="s">
        <v>219</v>
      </c>
      <c r="C109" s="74" t="s">
        <v>228</v>
      </c>
      <c r="D109" s="163">
        <f>D106+D107+D108</f>
        <v>49439.76</v>
      </c>
      <c r="E109" s="164"/>
      <c r="F109" s="66"/>
      <c r="G109" s="67"/>
      <c r="H109" s="68"/>
    </row>
    <row r="110" spans="1:8" ht="33.75" customHeight="1">
      <c r="A110" s="140" t="s">
        <v>249</v>
      </c>
      <c r="B110" s="141"/>
      <c r="C110" s="52" t="s">
        <v>224</v>
      </c>
      <c r="D110" s="159">
        <v>16280.07</v>
      </c>
      <c r="E110" s="159"/>
      <c r="F110" s="129" t="s">
        <v>141</v>
      </c>
      <c r="G110" s="130"/>
      <c r="H110" s="131"/>
    </row>
    <row r="111" spans="1:8" ht="36" customHeight="1">
      <c r="A111" s="140" t="s">
        <v>250</v>
      </c>
      <c r="B111" s="141"/>
      <c r="C111" s="52" t="s">
        <v>224</v>
      </c>
      <c r="D111" s="159">
        <v>39500</v>
      </c>
      <c r="E111" s="159"/>
      <c r="F111" s="129" t="s">
        <v>142</v>
      </c>
      <c r="G111" s="130"/>
      <c r="H111" s="131"/>
    </row>
    <row r="112" spans="1:8" ht="41.25" customHeight="1">
      <c r="A112" s="71" t="s">
        <v>161</v>
      </c>
      <c r="B112" s="72"/>
      <c r="C112" s="73" t="s">
        <v>224</v>
      </c>
      <c r="D112" s="166">
        <v>7480</v>
      </c>
      <c r="E112" s="167"/>
      <c r="F112" s="126" t="s">
        <v>256</v>
      </c>
      <c r="G112" s="127"/>
      <c r="H112" s="127"/>
    </row>
    <row r="113" spans="1:8" ht="40.5" customHeight="1">
      <c r="A113" s="140" t="s">
        <v>233</v>
      </c>
      <c r="B113" s="141"/>
      <c r="C113" s="52" t="s">
        <v>224</v>
      </c>
      <c r="D113" s="159">
        <v>54600</v>
      </c>
      <c r="E113" s="159"/>
      <c r="F113" s="129" t="s">
        <v>146</v>
      </c>
      <c r="G113" s="130"/>
      <c r="H113" s="131"/>
    </row>
    <row r="114" spans="1:8" ht="39.75" customHeight="1">
      <c r="A114" s="140" t="s">
        <v>232</v>
      </c>
      <c r="B114" s="141"/>
      <c r="C114" s="52" t="s">
        <v>224</v>
      </c>
      <c r="D114" s="159">
        <v>6317</v>
      </c>
      <c r="E114" s="159"/>
      <c r="F114" s="129" t="s">
        <v>148</v>
      </c>
      <c r="G114" s="130"/>
      <c r="H114" s="78"/>
    </row>
    <row r="115" spans="1:8" ht="36" customHeight="1">
      <c r="A115" s="71" t="s">
        <v>162</v>
      </c>
      <c r="B115" s="72"/>
      <c r="C115" s="73" t="s">
        <v>224</v>
      </c>
      <c r="D115" s="166">
        <v>4000</v>
      </c>
      <c r="E115" s="167"/>
      <c r="F115" s="126" t="s">
        <v>257</v>
      </c>
      <c r="G115" s="127"/>
      <c r="H115" s="128"/>
    </row>
    <row r="116" spans="1:8" ht="38.25" customHeight="1">
      <c r="A116" s="185" t="s">
        <v>160</v>
      </c>
      <c r="B116" s="186"/>
      <c r="C116" s="65" t="s">
        <v>224</v>
      </c>
      <c r="D116" s="166">
        <v>16000</v>
      </c>
      <c r="E116" s="167"/>
      <c r="F116" s="126" t="s">
        <v>258</v>
      </c>
      <c r="G116" s="127"/>
      <c r="H116" s="128"/>
    </row>
    <row r="117" spans="1:8" ht="54" customHeight="1">
      <c r="A117" s="185" t="s">
        <v>163</v>
      </c>
      <c r="B117" s="186"/>
      <c r="C117" s="65" t="s">
        <v>224</v>
      </c>
      <c r="D117" s="166">
        <v>24981</v>
      </c>
      <c r="E117" s="167"/>
      <c r="F117" s="126" t="s">
        <v>259</v>
      </c>
      <c r="G117" s="127"/>
      <c r="H117" s="128"/>
    </row>
    <row r="118" spans="1:8" ht="18.75">
      <c r="A118" s="185" t="s">
        <v>248</v>
      </c>
      <c r="B118" s="186"/>
      <c r="C118" s="65" t="s">
        <v>224</v>
      </c>
      <c r="D118" s="166">
        <v>2722.64</v>
      </c>
      <c r="E118" s="167"/>
      <c r="F118" s="66"/>
      <c r="G118" s="67"/>
      <c r="H118" s="68"/>
    </row>
    <row r="119" spans="1:8" ht="18.75">
      <c r="A119" s="71"/>
      <c r="B119" s="57" t="s">
        <v>219</v>
      </c>
      <c r="C119" s="74" t="s">
        <v>224</v>
      </c>
      <c r="D119" s="163">
        <f>SUM(D110:E118)</f>
        <v>171880.71000000002</v>
      </c>
      <c r="E119" s="164"/>
      <c r="F119" s="66"/>
      <c r="G119" s="67"/>
      <c r="H119" s="68"/>
    </row>
    <row r="120" spans="1:8" ht="18.75">
      <c r="A120" s="140" t="s">
        <v>230</v>
      </c>
      <c r="B120" s="141"/>
      <c r="C120" s="52" t="s">
        <v>227</v>
      </c>
      <c r="D120" s="159">
        <f>23754+3901.94</f>
        <v>27655.94</v>
      </c>
      <c r="E120" s="159"/>
      <c r="F120" s="129" t="s">
        <v>150</v>
      </c>
      <c r="G120" s="130"/>
      <c r="H120" s="78"/>
    </row>
    <row r="121" spans="1:8" ht="18.75">
      <c r="A121" s="51"/>
      <c r="B121" s="57" t="s">
        <v>219</v>
      </c>
      <c r="C121" s="52"/>
      <c r="D121" s="135">
        <f>D120</f>
        <v>27655.94</v>
      </c>
      <c r="E121" s="136"/>
      <c r="F121" s="76"/>
      <c r="G121" s="77"/>
      <c r="H121" s="78"/>
    </row>
    <row r="122" spans="1:8" ht="33.75" customHeight="1">
      <c r="A122" s="140" t="s">
        <v>143</v>
      </c>
      <c r="B122" s="141"/>
      <c r="C122" s="52" t="s">
        <v>225</v>
      </c>
      <c r="D122" s="159">
        <v>21000.54</v>
      </c>
      <c r="E122" s="159"/>
      <c r="F122" s="129" t="s">
        <v>144</v>
      </c>
      <c r="G122" s="130"/>
      <c r="H122" s="78"/>
    </row>
    <row r="123" spans="1:8" ht="41.25" customHeight="1">
      <c r="A123" s="140" t="s">
        <v>234</v>
      </c>
      <c r="B123" s="141"/>
      <c r="C123" s="52" t="s">
        <v>225</v>
      </c>
      <c r="D123" s="160">
        <v>165.41</v>
      </c>
      <c r="E123" s="160"/>
      <c r="F123" s="129" t="s">
        <v>145</v>
      </c>
      <c r="G123" s="130"/>
      <c r="H123" s="78"/>
    </row>
    <row r="124" spans="1:8" ht="18.75">
      <c r="A124" s="51"/>
      <c r="B124" s="57" t="s">
        <v>219</v>
      </c>
      <c r="C124" s="58" t="s">
        <v>225</v>
      </c>
      <c r="D124" s="193">
        <f>D122+D123</f>
        <v>21165.95</v>
      </c>
      <c r="E124" s="194"/>
      <c r="F124" s="76"/>
      <c r="G124" s="77"/>
      <c r="H124" s="78"/>
    </row>
    <row r="125" spans="1:8" ht="18.75">
      <c r="A125" s="198" t="s">
        <v>164</v>
      </c>
      <c r="B125" s="199"/>
      <c r="C125" s="79" t="s">
        <v>221</v>
      </c>
      <c r="D125" s="170">
        <v>53550</v>
      </c>
      <c r="E125" s="171"/>
      <c r="F125" s="126" t="s">
        <v>260</v>
      </c>
      <c r="G125" s="127"/>
      <c r="H125" s="128"/>
    </row>
    <row r="126" spans="1:8" ht="18.75">
      <c r="A126" s="80"/>
      <c r="B126" s="57" t="s">
        <v>219</v>
      </c>
      <c r="C126" s="81" t="s">
        <v>221</v>
      </c>
      <c r="D126" s="163">
        <f>D125</f>
        <v>53550</v>
      </c>
      <c r="E126" s="195"/>
      <c r="F126" s="126"/>
      <c r="G126" s="127"/>
      <c r="H126" s="128"/>
    </row>
    <row r="127" spans="1:8" ht="18.75">
      <c r="A127" s="182" t="s">
        <v>139</v>
      </c>
      <c r="B127" s="183"/>
      <c r="C127" s="58">
        <v>206</v>
      </c>
      <c r="D127" s="158">
        <f>D99+D103+D105+D109+D119+D121+D124+D126</f>
        <v>726297.5499999998</v>
      </c>
      <c r="E127" s="158"/>
      <c r="F127" s="61"/>
      <c r="G127" s="62"/>
      <c r="H127" s="63"/>
    </row>
    <row r="128" spans="1:8" ht="18.75">
      <c r="A128" s="140" t="s">
        <v>235</v>
      </c>
      <c r="B128" s="141"/>
      <c r="C128" s="52" t="s">
        <v>236</v>
      </c>
      <c r="D128" s="160">
        <v>-4938</v>
      </c>
      <c r="E128" s="160"/>
      <c r="F128" s="137" t="s">
        <v>267</v>
      </c>
      <c r="G128" s="138"/>
      <c r="H128" s="56"/>
    </row>
    <row r="129" spans="1:8" ht="18.75">
      <c r="A129" s="140" t="s">
        <v>235</v>
      </c>
      <c r="B129" s="141"/>
      <c r="C129" s="52" t="s">
        <v>237</v>
      </c>
      <c r="D129" s="160">
        <v>-3000</v>
      </c>
      <c r="E129" s="160"/>
      <c r="F129" s="137" t="s">
        <v>267</v>
      </c>
      <c r="G129" s="138"/>
      <c r="H129" s="56"/>
    </row>
    <row r="130" spans="1:8" ht="18.75">
      <c r="A130" s="187" t="s">
        <v>165</v>
      </c>
      <c r="B130" s="188"/>
      <c r="C130" s="82">
        <v>208</v>
      </c>
      <c r="D130" s="172">
        <f>D129+D128</f>
        <v>-7938</v>
      </c>
      <c r="E130" s="172"/>
      <c r="F130" s="181"/>
      <c r="G130" s="181"/>
      <c r="H130" s="181"/>
    </row>
    <row r="131" spans="1:8" ht="18.75">
      <c r="A131" s="83"/>
      <c r="B131" s="84"/>
      <c r="C131" s="84"/>
      <c r="D131" s="177">
        <f>D95+D127+D130</f>
        <v>3500252.6900000004</v>
      </c>
      <c r="E131" s="178"/>
      <c r="F131" s="85"/>
      <c r="G131" s="173"/>
      <c r="H131" s="174"/>
    </row>
    <row r="132" spans="1:8" ht="18.75">
      <c r="A132" s="86"/>
      <c r="B132" s="87" t="s">
        <v>245</v>
      </c>
      <c r="C132" s="87"/>
      <c r="D132" s="179"/>
      <c r="E132" s="180"/>
      <c r="F132" s="87"/>
      <c r="G132" s="175"/>
      <c r="H132" s="176"/>
    </row>
    <row r="133" spans="1:10" s="9" customFormat="1" ht="18.75">
      <c r="A133" s="156" t="s">
        <v>166</v>
      </c>
      <c r="B133" s="156"/>
      <c r="C133" s="156"/>
      <c r="D133" s="156"/>
      <c r="E133" s="156"/>
      <c r="F133" s="156"/>
      <c r="G133" s="156"/>
      <c r="H133" s="156"/>
      <c r="I133" s="10"/>
      <c r="J133" s="10"/>
    </row>
    <row r="134" spans="1:8" ht="18.75">
      <c r="A134" s="45" t="s">
        <v>167</v>
      </c>
      <c r="B134" s="46"/>
      <c r="C134" s="47"/>
      <c r="D134" s="143" t="s">
        <v>84</v>
      </c>
      <c r="E134" s="143"/>
      <c r="F134" s="184" t="s">
        <v>85</v>
      </c>
      <c r="G134" s="184"/>
      <c r="H134" s="184"/>
    </row>
    <row r="135" spans="1:8" ht="18.75">
      <c r="A135" s="48"/>
      <c r="B135" s="49"/>
      <c r="C135" s="50"/>
      <c r="D135" s="143"/>
      <c r="E135" s="143"/>
      <c r="F135" s="151"/>
      <c r="G135" s="151"/>
      <c r="H135" s="151"/>
    </row>
    <row r="136" spans="1:8" ht="57" customHeight="1">
      <c r="A136" s="189" t="s">
        <v>181</v>
      </c>
      <c r="B136" s="190"/>
      <c r="C136" s="88" t="s">
        <v>241</v>
      </c>
      <c r="D136" s="161">
        <v>1773.95</v>
      </c>
      <c r="E136" s="162"/>
      <c r="F136" s="140" t="s">
        <v>182</v>
      </c>
      <c r="G136" s="141"/>
      <c r="H136" s="142"/>
    </row>
    <row r="137" spans="1:8" ht="36.75" customHeight="1">
      <c r="A137" s="189" t="s">
        <v>183</v>
      </c>
      <c r="B137" s="190"/>
      <c r="C137" s="88" t="s">
        <v>241</v>
      </c>
      <c r="D137" s="161">
        <f>3200</f>
        <v>3200</v>
      </c>
      <c r="E137" s="162"/>
      <c r="F137" s="140" t="s">
        <v>184</v>
      </c>
      <c r="G137" s="141"/>
      <c r="H137" s="142"/>
    </row>
    <row r="138" spans="1:8" ht="35.25" customHeight="1">
      <c r="A138" s="140" t="s">
        <v>185</v>
      </c>
      <c r="B138" s="141"/>
      <c r="C138" s="52" t="s">
        <v>241</v>
      </c>
      <c r="D138" s="161">
        <v>14606.9</v>
      </c>
      <c r="E138" s="162"/>
      <c r="F138" s="140" t="s">
        <v>186</v>
      </c>
      <c r="G138" s="141"/>
      <c r="H138" s="142"/>
    </row>
    <row r="139" spans="1:8" ht="36.75" customHeight="1">
      <c r="A139" s="191" t="s">
        <v>246</v>
      </c>
      <c r="B139" s="191"/>
      <c r="C139" s="89" t="s">
        <v>241</v>
      </c>
      <c r="D139" s="161">
        <v>4395.5</v>
      </c>
      <c r="E139" s="162"/>
      <c r="F139" s="140" t="s">
        <v>261</v>
      </c>
      <c r="G139" s="141"/>
      <c r="H139" s="142"/>
    </row>
    <row r="140" spans="1:8" ht="18.75">
      <c r="A140" s="90"/>
      <c r="B140" s="91" t="s">
        <v>219</v>
      </c>
      <c r="C140" s="92" t="s">
        <v>241</v>
      </c>
      <c r="D140" s="135">
        <f>D139+D138+D137+D136</f>
        <v>23976.350000000002</v>
      </c>
      <c r="E140" s="136"/>
      <c r="F140" s="93"/>
      <c r="G140" s="54"/>
      <c r="H140" s="55"/>
    </row>
    <row r="141" spans="1:8" ht="18.75">
      <c r="A141" s="140" t="s">
        <v>87</v>
      </c>
      <c r="B141" s="141"/>
      <c r="C141" s="52" t="s">
        <v>238</v>
      </c>
      <c r="D141" s="161">
        <f>45213.31-3604.94</f>
        <v>41608.369999999995</v>
      </c>
      <c r="E141" s="162"/>
      <c r="F141" s="137" t="s">
        <v>169</v>
      </c>
      <c r="G141" s="138"/>
      <c r="H141" s="139"/>
    </row>
    <row r="142" spans="1:8" ht="18.75">
      <c r="A142" s="140" t="s">
        <v>177</v>
      </c>
      <c r="B142" s="141"/>
      <c r="C142" s="52" t="s">
        <v>238</v>
      </c>
      <c r="D142" s="161">
        <v>5488.77</v>
      </c>
      <c r="E142" s="162"/>
      <c r="F142" s="137" t="s">
        <v>178</v>
      </c>
      <c r="G142" s="138"/>
      <c r="H142" s="139"/>
    </row>
    <row r="143" spans="1:8" ht="18.75">
      <c r="A143" s="140" t="s">
        <v>179</v>
      </c>
      <c r="B143" s="141"/>
      <c r="C143" s="52" t="s">
        <v>238</v>
      </c>
      <c r="D143" s="161">
        <v>60291.07</v>
      </c>
      <c r="E143" s="162"/>
      <c r="F143" s="137" t="s">
        <v>180</v>
      </c>
      <c r="G143" s="138"/>
      <c r="H143" s="139"/>
    </row>
    <row r="144" spans="1:8" ht="45.75" customHeight="1">
      <c r="A144" s="94" t="s">
        <v>189</v>
      </c>
      <c r="B144" s="94"/>
      <c r="C144" s="95" t="s">
        <v>238</v>
      </c>
      <c r="D144" s="161">
        <v>49385.38</v>
      </c>
      <c r="E144" s="162"/>
      <c r="F144" s="140" t="s">
        <v>262</v>
      </c>
      <c r="G144" s="141"/>
      <c r="H144" s="142"/>
    </row>
    <row r="145" spans="1:8" ht="18.75">
      <c r="A145" s="96"/>
      <c r="B145" s="97" t="s">
        <v>219</v>
      </c>
      <c r="C145" s="98" t="s">
        <v>238</v>
      </c>
      <c r="D145" s="135">
        <f>D141+D142+D143+D144</f>
        <v>156773.59</v>
      </c>
      <c r="E145" s="136"/>
      <c r="F145" s="93"/>
      <c r="G145" s="54"/>
      <c r="H145" s="55"/>
    </row>
    <row r="146" spans="1:8" ht="18.75">
      <c r="A146" s="96" t="s">
        <v>191</v>
      </c>
      <c r="B146" s="96"/>
      <c r="C146" s="95" t="s">
        <v>240</v>
      </c>
      <c r="D146" s="161">
        <v>615</v>
      </c>
      <c r="E146" s="162"/>
      <c r="F146" s="137" t="s">
        <v>263</v>
      </c>
      <c r="G146" s="138"/>
      <c r="H146" s="139"/>
    </row>
    <row r="147" spans="1:8" ht="18.75">
      <c r="A147" s="96"/>
      <c r="B147" s="97" t="s">
        <v>219</v>
      </c>
      <c r="C147" s="98" t="s">
        <v>240</v>
      </c>
      <c r="D147" s="135">
        <f>D146</f>
        <v>615</v>
      </c>
      <c r="E147" s="136"/>
      <c r="F147" s="53"/>
      <c r="G147" s="54"/>
      <c r="H147" s="55"/>
    </row>
    <row r="148" spans="1:8" ht="18.75">
      <c r="A148" s="140" t="s">
        <v>140</v>
      </c>
      <c r="B148" s="141"/>
      <c r="C148" s="52" t="s">
        <v>239</v>
      </c>
      <c r="D148" s="161">
        <v>59342.46</v>
      </c>
      <c r="E148" s="162"/>
      <c r="F148" s="137" t="s">
        <v>170</v>
      </c>
      <c r="G148" s="138"/>
      <c r="H148" s="139"/>
    </row>
    <row r="149" spans="1:8" ht="18.75">
      <c r="A149" s="137" t="s">
        <v>171</v>
      </c>
      <c r="B149" s="138"/>
      <c r="C149" s="52" t="s">
        <v>239</v>
      </c>
      <c r="D149" s="161">
        <f>1883.83+3604.94</f>
        <v>5488.77</v>
      </c>
      <c r="E149" s="162"/>
      <c r="F149" s="137" t="s">
        <v>172</v>
      </c>
      <c r="G149" s="138"/>
      <c r="H149" s="139"/>
    </row>
    <row r="150" spans="1:8" ht="18.75">
      <c r="A150" s="189" t="s">
        <v>175</v>
      </c>
      <c r="B150" s="190"/>
      <c r="C150" s="88" t="s">
        <v>239</v>
      </c>
      <c r="D150" s="161">
        <v>490819.82</v>
      </c>
      <c r="E150" s="162"/>
      <c r="F150" s="140" t="s">
        <v>176</v>
      </c>
      <c r="G150" s="141"/>
      <c r="H150" s="142"/>
    </row>
    <row r="151" spans="1:8" ht="18.75">
      <c r="A151" s="140" t="s">
        <v>173</v>
      </c>
      <c r="B151" s="141"/>
      <c r="C151" s="52" t="s">
        <v>239</v>
      </c>
      <c r="D151" s="161">
        <v>20000</v>
      </c>
      <c r="E151" s="162"/>
      <c r="F151" s="137" t="s">
        <v>174</v>
      </c>
      <c r="G151" s="138"/>
      <c r="H151" s="139"/>
    </row>
    <row r="152" spans="1:8" ht="18.75">
      <c r="A152" s="94" t="s">
        <v>193</v>
      </c>
      <c r="B152" s="94"/>
      <c r="C152" s="88" t="s">
        <v>239</v>
      </c>
      <c r="D152" s="161">
        <v>125000</v>
      </c>
      <c r="E152" s="162"/>
      <c r="F152" s="137" t="s">
        <v>264</v>
      </c>
      <c r="G152" s="138"/>
      <c r="H152" s="139"/>
    </row>
    <row r="153" spans="1:8" ht="18.75">
      <c r="A153" s="99"/>
      <c r="B153" s="57" t="s">
        <v>219</v>
      </c>
      <c r="C153" s="58" t="s">
        <v>239</v>
      </c>
      <c r="D153" s="135">
        <f>SUM(D148:E152)</f>
        <v>700651.05</v>
      </c>
      <c r="E153" s="136"/>
      <c r="F153" s="53"/>
      <c r="G153" s="54"/>
      <c r="H153" s="55"/>
    </row>
    <row r="154" spans="1:8" ht="18.75">
      <c r="A154" s="192" t="s">
        <v>195</v>
      </c>
      <c r="B154" s="192"/>
      <c r="C154" s="95" t="s">
        <v>242</v>
      </c>
      <c r="D154" s="161">
        <v>1000</v>
      </c>
      <c r="E154" s="162"/>
      <c r="F154" s="137" t="s">
        <v>265</v>
      </c>
      <c r="G154" s="138"/>
      <c r="H154" s="139"/>
    </row>
    <row r="155" spans="1:8" ht="18.75">
      <c r="A155" s="140" t="s">
        <v>197</v>
      </c>
      <c r="B155" s="141"/>
      <c r="C155" s="52" t="s">
        <v>242</v>
      </c>
      <c r="D155" s="161">
        <v>92631</v>
      </c>
      <c r="E155" s="162"/>
      <c r="F155" s="137" t="s">
        <v>266</v>
      </c>
      <c r="G155" s="138"/>
      <c r="H155" s="139"/>
    </row>
    <row r="156" spans="1:8" ht="18.75">
      <c r="A156" s="99"/>
      <c r="B156" s="57" t="s">
        <v>219</v>
      </c>
      <c r="C156" s="58" t="s">
        <v>242</v>
      </c>
      <c r="D156" s="135">
        <f>D155+D154</f>
        <v>93631</v>
      </c>
      <c r="E156" s="136"/>
      <c r="F156" s="53"/>
      <c r="G156" s="54"/>
      <c r="H156" s="55"/>
    </row>
    <row r="157" spans="1:8" ht="18.75">
      <c r="A157" s="182" t="s">
        <v>168</v>
      </c>
      <c r="B157" s="183"/>
      <c r="C157" s="58"/>
      <c r="D157" s="135">
        <f>D140+D145+D147+D153+D156</f>
        <v>975646.99</v>
      </c>
      <c r="E157" s="136"/>
      <c r="F157" s="61"/>
      <c r="G157" s="62"/>
      <c r="H157" s="63"/>
    </row>
    <row r="158" spans="1:8" ht="56.25">
      <c r="A158" s="100" t="s">
        <v>200</v>
      </c>
      <c r="B158" s="101"/>
      <c r="C158" s="52" t="s">
        <v>243</v>
      </c>
      <c r="D158" s="161">
        <v>-4894.52</v>
      </c>
      <c r="E158" s="162"/>
      <c r="F158" s="137" t="s">
        <v>147</v>
      </c>
      <c r="G158" s="138"/>
      <c r="H158" s="139"/>
    </row>
    <row r="159" spans="1:8" s="104" customFormat="1" ht="18.75">
      <c r="A159" s="102"/>
      <c r="B159" s="103" t="s">
        <v>219</v>
      </c>
      <c r="C159" s="58" t="s">
        <v>243</v>
      </c>
      <c r="D159" s="135">
        <f>D158</f>
        <v>-4894.52</v>
      </c>
      <c r="E159" s="136"/>
      <c r="F159" s="137"/>
      <c r="G159" s="138"/>
      <c r="H159" s="139"/>
    </row>
    <row r="160" spans="1:8" ht="56.25">
      <c r="A160" s="100" t="s">
        <v>200</v>
      </c>
      <c r="B160" s="101"/>
      <c r="C160" s="52" t="s">
        <v>244</v>
      </c>
      <c r="D160" s="161">
        <v>11213.42</v>
      </c>
      <c r="E160" s="162"/>
      <c r="F160" s="137" t="s">
        <v>147</v>
      </c>
      <c r="G160" s="138"/>
      <c r="H160" s="139"/>
    </row>
    <row r="161" spans="1:8" s="104" customFormat="1" ht="18.75">
      <c r="A161" s="102"/>
      <c r="B161" s="103" t="s">
        <v>219</v>
      </c>
      <c r="C161" s="58" t="s">
        <v>244</v>
      </c>
      <c r="D161" s="135">
        <f>D160</f>
        <v>11213.42</v>
      </c>
      <c r="E161" s="136"/>
      <c r="F161" s="137"/>
      <c r="G161" s="138"/>
      <c r="H161" s="139"/>
    </row>
    <row r="162" spans="1:8" ht="18.75">
      <c r="A162" s="182" t="s">
        <v>199</v>
      </c>
      <c r="B162" s="183"/>
      <c r="C162" s="58"/>
      <c r="D162" s="135">
        <f>D159+D161</f>
        <v>6318.9</v>
      </c>
      <c r="E162" s="136"/>
      <c r="F162" s="61"/>
      <c r="G162" s="62"/>
      <c r="H162" s="63"/>
    </row>
    <row r="163" spans="1:8" ht="18.75">
      <c r="A163" s="140" t="s">
        <v>203</v>
      </c>
      <c r="B163" s="141"/>
      <c r="C163" s="52"/>
      <c r="D163" s="161">
        <v>135554.38</v>
      </c>
      <c r="E163" s="162"/>
      <c r="F163" s="137" t="s">
        <v>147</v>
      </c>
      <c r="G163" s="138"/>
      <c r="H163" s="139"/>
    </row>
    <row r="164" spans="1:8" ht="18.75">
      <c r="A164" s="182" t="s">
        <v>202</v>
      </c>
      <c r="B164" s="183"/>
      <c r="C164" s="58"/>
      <c r="D164" s="135">
        <v>135554.38</v>
      </c>
      <c r="E164" s="136"/>
      <c r="F164" s="61"/>
      <c r="G164" s="62"/>
      <c r="H164" s="63"/>
    </row>
    <row r="165" spans="1:8" s="104" customFormat="1" ht="18.75">
      <c r="A165" s="102"/>
      <c r="B165" s="103" t="s">
        <v>219</v>
      </c>
      <c r="C165" s="105">
        <v>302</v>
      </c>
      <c r="D165" s="135">
        <f>D157+D162+D164</f>
        <v>1117520.27</v>
      </c>
      <c r="E165" s="136"/>
      <c r="F165" s="137"/>
      <c r="G165" s="138"/>
      <c r="H165" s="139"/>
    </row>
    <row r="166" spans="1:8" ht="18.75">
      <c r="A166" s="140" t="s">
        <v>205</v>
      </c>
      <c r="B166" s="141"/>
      <c r="C166" s="52"/>
      <c r="D166" s="161">
        <f>2294.6+26521.41+5787.97+797.68</f>
        <v>35401.659999999996</v>
      </c>
      <c r="E166" s="162"/>
      <c r="F166" s="137" t="s">
        <v>206</v>
      </c>
      <c r="G166" s="138"/>
      <c r="H166" s="139"/>
    </row>
    <row r="167" spans="1:8" ht="18.75">
      <c r="A167" s="140" t="s">
        <v>207</v>
      </c>
      <c r="B167" s="141"/>
      <c r="C167" s="52"/>
      <c r="D167" s="161">
        <f>137427+152344+78429</f>
        <v>368200</v>
      </c>
      <c r="E167" s="162"/>
      <c r="F167" s="137" t="s">
        <v>208</v>
      </c>
      <c r="G167" s="138"/>
      <c r="H167" s="139"/>
    </row>
    <row r="168" spans="1:8" ht="18.75">
      <c r="A168" s="140" t="s">
        <v>209</v>
      </c>
      <c r="B168" s="141"/>
      <c r="C168" s="52"/>
      <c r="D168" s="161">
        <f>195598.46+268167.41+48268.5</f>
        <v>512034.37</v>
      </c>
      <c r="E168" s="162"/>
      <c r="F168" s="137" t="s">
        <v>210</v>
      </c>
      <c r="G168" s="138"/>
      <c r="H168" s="139"/>
    </row>
    <row r="169" spans="1:8" ht="18.75">
      <c r="A169" s="140" t="s">
        <v>211</v>
      </c>
      <c r="B169" s="141"/>
      <c r="C169" s="52"/>
      <c r="D169" s="161">
        <f>20794.75+65851.78</f>
        <v>86646.53</v>
      </c>
      <c r="E169" s="162"/>
      <c r="F169" s="137" t="s">
        <v>212</v>
      </c>
      <c r="G169" s="138"/>
      <c r="H169" s="139"/>
    </row>
    <row r="170" spans="1:8" ht="18.75">
      <c r="A170" s="182" t="s">
        <v>204</v>
      </c>
      <c r="B170" s="183"/>
      <c r="C170" s="58"/>
      <c r="D170" s="135">
        <f>SUM(D166:E169)</f>
        <v>1002282.56</v>
      </c>
      <c r="E170" s="136"/>
      <c r="F170" s="61"/>
      <c r="G170" s="62"/>
      <c r="H170" s="63"/>
    </row>
    <row r="171" spans="1:8" ht="18.75">
      <c r="A171" s="182" t="s">
        <v>201</v>
      </c>
      <c r="B171" s="183"/>
      <c r="C171" s="58"/>
      <c r="D171" s="135">
        <v>5103.22</v>
      </c>
      <c r="E171" s="136"/>
      <c r="F171" s="137" t="s">
        <v>147</v>
      </c>
      <c r="G171" s="138"/>
      <c r="H171" s="139"/>
    </row>
    <row r="172" spans="1:8" ht="18.75">
      <c r="A172" s="106" t="s">
        <v>213</v>
      </c>
      <c r="B172" s="107"/>
      <c r="C172" s="108"/>
      <c r="D172" s="196">
        <f>D165+D170+D171</f>
        <v>2124906.0500000003</v>
      </c>
      <c r="E172" s="197"/>
      <c r="F172" s="109"/>
      <c r="G172" s="110"/>
      <c r="H172" s="111"/>
    </row>
    <row r="173" spans="1:8" ht="18.75">
      <c r="A173" s="28"/>
      <c r="B173" s="28"/>
      <c r="C173" s="112"/>
      <c r="D173" s="112"/>
      <c r="E173" s="113"/>
      <c r="F173" s="11"/>
      <c r="G173" s="11"/>
      <c r="H173" s="11"/>
    </row>
    <row r="174" spans="1:5" ht="18.75">
      <c r="A174" s="114" t="s">
        <v>65</v>
      </c>
      <c r="B174" s="114"/>
      <c r="C174" s="115"/>
      <c r="D174" s="115"/>
      <c r="E174" s="115"/>
    </row>
    <row r="175" spans="1:8" ht="263.25" customHeight="1">
      <c r="A175" s="152" t="s">
        <v>272</v>
      </c>
      <c r="B175" s="152"/>
      <c r="C175" s="152"/>
      <c r="D175" s="152"/>
      <c r="E175" s="152"/>
      <c r="F175" s="152"/>
      <c r="G175" s="152"/>
      <c r="H175" s="152"/>
    </row>
    <row r="176" spans="1:5" ht="18.75">
      <c r="A176" s="31"/>
      <c r="B176" s="31"/>
      <c r="C176" s="31"/>
      <c r="D176" s="31"/>
      <c r="E176" s="31"/>
    </row>
    <row r="177" spans="1:5" ht="18.75">
      <c r="A177" s="10" t="s">
        <v>31</v>
      </c>
      <c r="B177" s="10"/>
      <c r="C177" s="10"/>
      <c r="D177" s="116"/>
      <c r="E177" s="116"/>
    </row>
    <row r="178" spans="1:5" ht="18.75">
      <c r="A178" s="10"/>
      <c r="B178" s="10"/>
      <c r="D178" s="116"/>
      <c r="E178" s="116"/>
    </row>
    <row r="179" spans="1:5" ht="18.75">
      <c r="A179" s="10"/>
      <c r="B179" s="10"/>
      <c r="C179" s="10"/>
      <c r="D179" s="116"/>
      <c r="E179" s="116"/>
    </row>
    <row r="180" spans="1:5" ht="18.75">
      <c r="A180" s="10" t="s">
        <v>58</v>
      </c>
      <c r="B180" s="10"/>
      <c r="C180" s="10"/>
      <c r="D180" s="116"/>
      <c r="E180" s="116"/>
    </row>
    <row r="181" spans="1:5" ht="18.75">
      <c r="A181" s="10" t="s">
        <v>32</v>
      </c>
      <c r="B181" s="10"/>
      <c r="C181" s="10"/>
      <c r="D181" s="116"/>
      <c r="E181" s="116"/>
    </row>
    <row r="182" spans="1:5" ht="18.75">
      <c r="A182" s="10"/>
      <c r="B182" s="10"/>
      <c r="D182" s="116"/>
      <c r="E182" s="116"/>
    </row>
    <row r="183" spans="1:5" ht="18.75">
      <c r="A183" s="10"/>
      <c r="B183" s="10"/>
      <c r="D183" s="116"/>
      <c r="E183" s="116"/>
    </row>
    <row r="184" spans="1:5" ht="18.75">
      <c r="A184" s="10" t="s">
        <v>59</v>
      </c>
      <c r="B184" s="10"/>
      <c r="C184" s="10"/>
      <c r="D184" s="116"/>
      <c r="E184" s="116"/>
    </row>
    <row r="185" spans="1:5" ht="18.75">
      <c r="A185" s="10" t="s">
        <v>60</v>
      </c>
      <c r="B185" s="10"/>
      <c r="C185" s="10" t="s">
        <v>13</v>
      </c>
      <c r="D185" s="116"/>
      <c r="E185" s="116"/>
    </row>
    <row r="186" spans="1:5" ht="18.75">
      <c r="A186" s="118">
        <v>42025</v>
      </c>
      <c r="B186" s="11"/>
      <c r="C186" s="11"/>
      <c r="D186" s="116"/>
      <c r="E186" s="116"/>
    </row>
    <row r="187" spans="1:4" ht="18.75">
      <c r="A187" s="10"/>
      <c r="B187" s="10"/>
      <c r="C187" s="10"/>
      <c r="D187" s="10"/>
    </row>
    <row r="188" spans="1:5" ht="18.75">
      <c r="A188" s="33"/>
      <c r="B188" s="119"/>
      <c r="C188" s="120"/>
      <c r="D188" s="120"/>
      <c r="E188" s="120"/>
    </row>
    <row r="189" spans="1:5" ht="18.75">
      <c r="A189" s="85"/>
      <c r="B189" s="121"/>
      <c r="C189" s="120"/>
      <c r="D189" s="120"/>
      <c r="E189" s="120"/>
    </row>
    <row r="190" spans="1:5" ht="18.75">
      <c r="A190" s="33"/>
      <c r="B190" s="119"/>
      <c r="C190" s="120"/>
      <c r="D190" s="120"/>
      <c r="E190" s="120"/>
    </row>
    <row r="191" spans="1:5" ht="18.75">
      <c r="A191" s="33"/>
      <c r="B191" s="119"/>
      <c r="C191" s="120"/>
      <c r="D191" s="120"/>
      <c r="E191" s="120"/>
    </row>
    <row r="192" spans="1:5" ht="18.75">
      <c r="A192" s="33"/>
      <c r="B192" s="119"/>
      <c r="C192" s="120"/>
      <c r="D192" s="120"/>
      <c r="E192" s="120"/>
    </row>
    <row r="193" spans="1:5" ht="18.75">
      <c r="A193" s="33"/>
      <c r="B193" s="119"/>
      <c r="C193" s="120"/>
      <c r="D193" s="120"/>
      <c r="E193" s="120"/>
    </row>
    <row r="194" spans="1:5" ht="18.75">
      <c r="A194" s="33"/>
      <c r="B194" s="119"/>
      <c r="C194" s="120"/>
      <c r="D194" s="120"/>
      <c r="E194" s="120"/>
    </row>
    <row r="195" spans="1:5" ht="18.75">
      <c r="A195" s="33"/>
      <c r="B195" s="119"/>
      <c r="C195" s="120"/>
      <c r="D195" s="120"/>
      <c r="E195" s="120"/>
    </row>
    <row r="196" spans="1:5" ht="18.75">
      <c r="A196" s="33"/>
      <c r="B196" s="119"/>
      <c r="C196" s="120"/>
      <c r="D196" s="120"/>
      <c r="E196" s="120"/>
    </row>
    <row r="197" spans="1:5" ht="18.75">
      <c r="A197" s="122"/>
      <c r="B197" s="122"/>
      <c r="C197" s="120"/>
      <c r="D197" s="120"/>
      <c r="E197" s="120"/>
    </row>
    <row r="198" spans="1:5" ht="18.75">
      <c r="A198" s="33"/>
      <c r="B198" s="33"/>
      <c r="C198" s="120"/>
      <c r="D198" s="120"/>
      <c r="E198" s="120"/>
    </row>
    <row r="199" spans="3:5" ht="18.75">
      <c r="C199" s="11"/>
      <c r="D199" s="11"/>
      <c r="E199" s="11"/>
    </row>
    <row r="200" spans="3:5" ht="18.75">
      <c r="C200" s="11"/>
      <c r="D200" s="11"/>
      <c r="E200" s="11"/>
    </row>
    <row r="201" spans="3:5" ht="18.75">
      <c r="C201" s="11"/>
      <c r="D201" s="11"/>
      <c r="E201" s="11"/>
    </row>
    <row r="202" spans="3:5" ht="18.75">
      <c r="C202" s="11"/>
      <c r="D202" s="11"/>
      <c r="E202" s="11"/>
    </row>
    <row r="203" spans="3:5" ht="18.75">
      <c r="C203" s="11"/>
      <c r="D203" s="11"/>
      <c r="E203" s="11"/>
    </row>
    <row r="204" spans="3:5" ht="18.75">
      <c r="C204" s="11"/>
      <c r="D204" s="11"/>
      <c r="E204" s="11"/>
    </row>
    <row r="205" spans="3:5" ht="18.75">
      <c r="C205" s="11"/>
      <c r="D205" s="11"/>
      <c r="E205" s="11"/>
    </row>
    <row r="206" spans="1:5" ht="18.75">
      <c r="A206" s="85"/>
      <c r="B206" s="85"/>
      <c r="C206" s="123"/>
      <c r="D206" s="123"/>
      <c r="E206" s="123"/>
    </row>
  </sheetData>
  <sheetProtection/>
  <mergeCells count="297">
    <mergeCell ref="A25:G25"/>
    <mergeCell ref="A28:G28"/>
    <mergeCell ref="A29:G29"/>
    <mergeCell ref="A30:G30"/>
    <mergeCell ref="A31:G31"/>
    <mergeCell ref="A33:G33"/>
    <mergeCell ref="A26:E26"/>
    <mergeCell ref="A175:H175"/>
    <mergeCell ref="A164:B164"/>
    <mergeCell ref="A170:B170"/>
    <mergeCell ref="F171:H171"/>
    <mergeCell ref="D165:E165"/>
    <mergeCell ref="F165:H165"/>
    <mergeCell ref="D170:E170"/>
    <mergeCell ref="D171:E171"/>
    <mergeCell ref="D164:E164"/>
    <mergeCell ref="A171:B171"/>
    <mergeCell ref="A167:B167"/>
    <mergeCell ref="A168:B168"/>
    <mergeCell ref="A169:B169"/>
    <mergeCell ref="A100:B100"/>
    <mergeCell ref="A101:B101"/>
    <mergeCell ref="A116:B116"/>
    <mergeCell ref="A117:B117"/>
    <mergeCell ref="A125:B125"/>
    <mergeCell ref="A98:B98"/>
    <mergeCell ref="A127:B127"/>
    <mergeCell ref="A110:B110"/>
    <mergeCell ref="A111:B111"/>
    <mergeCell ref="A163:B163"/>
    <mergeCell ref="A166:B166"/>
    <mergeCell ref="A96:B96"/>
    <mergeCell ref="A114:B114"/>
    <mergeCell ref="A97:B97"/>
    <mergeCell ref="A62:B62"/>
    <mergeCell ref="A67:B67"/>
    <mergeCell ref="A69:B69"/>
    <mergeCell ref="A72:B72"/>
    <mergeCell ref="A73:B73"/>
    <mergeCell ref="A91:B91"/>
    <mergeCell ref="A63:B63"/>
    <mergeCell ref="A64:B64"/>
    <mergeCell ref="A65:B65"/>
    <mergeCell ref="A66:B66"/>
    <mergeCell ref="D169:E169"/>
    <mergeCell ref="F169:H169"/>
    <mergeCell ref="D172:E172"/>
    <mergeCell ref="A141:B141"/>
    <mergeCell ref="A148:B148"/>
    <mergeCell ref="A149:B149"/>
    <mergeCell ref="A151:B151"/>
    <mergeCell ref="D167:E167"/>
    <mergeCell ref="F167:H167"/>
    <mergeCell ref="D168:E168"/>
    <mergeCell ref="F168:H168"/>
    <mergeCell ref="F163:H163"/>
    <mergeCell ref="D166:E166"/>
    <mergeCell ref="F166:H166"/>
    <mergeCell ref="D111:E111"/>
    <mergeCell ref="D116:E116"/>
    <mergeCell ref="D112:E112"/>
    <mergeCell ref="A150:B150"/>
    <mergeCell ref="D147:E147"/>
    <mergeCell ref="D156:E156"/>
    <mergeCell ref="A122:B122"/>
    <mergeCell ref="A123:B123"/>
    <mergeCell ref="A113:B113"/>
    <mergeCell ref="A120:B120"/>
    <mergeCell ref="F128:G128"/>
    <mergeCell ref="D129:E129"/>
    <mergeCell ref="F129:G129"/>
    <mergeCell ref="F126:H126"/>
    <mergeCell ref="D103:E103"/>
    <mergeCell ref="D105:E105"/>
    <mergeCell ref="D109:E109"/>
    <mergeCell ref="D119:E119"/>
    <mergeCell ref="D121:E121"/>
    <mergeCell ref="D104:E104"/>
    <mergeCell ref="D163:E163"/>
    <mergeCell ref="A68:B68"/>
    <mergeCell ref="A70:B70"/>
    <mergeCell ref="A71:B71"/>
    <mergeCell ref="A74:B74"/>
    <mergeCell ref="A75:B75"/>
    <mergeCell ref="A76:B76"/>
    <mergeCell ref="A77:B77"/>
    <mergeCell ref="D155:E155"/>
    <mergeCell ref="D152:E152"/>
    <mergeCell ref="F155:H155"/>
    <mergeCell ref="D162:E162"/>
    <mergeCell ref="D158:E158"/>
    <mergeCell ref="F158:H158"/>
    <mergeCell ref="A155:B155"/>
    <mergeCell ref="A162:B162"/>
    <mergeCell ref="D159:E159"/>
    <mergeCell ref="D160:E160"/>
    <mergeCell ref="D161:E161"/>
    <mergeCell ref="F161:H161"/>
    <mergeCell ref="A78:B78"/>
    <mergeCell ref="A79:B79"/>
    <mergeCell ref="A80:B80"/>
    <mergeCell ref="A81:B81"/>
    <mergeCell ref="A82:B82"/>
    <mergeCell ref="D139:E139"/>
    <mergeCell ref="D124:E124"/>
    <mergeCell ref="D126:E126"/>
    <mergeCell ref="D128:E128"/>
    <mergeCell ref="D106:E106"/>
    <mergeCell ref="D145:E145"/>
    <mergeCell ref="D143:E143"/>
    <mergeCell ref="F143:H143"/>
    <mergeCell ref="A143:B143"/>
    <mergeCell ref="F152:H152"/>
    <mergeCell ref="D154:E154"/>
    <mergeCell ref="F154:H154"/>
    <mergeCell ref="A154:B154"/>
    <mergeCell ref="A142:B142"/>
    <mergeCell ref="F149:H149"/>
    <mergeCell ref="D137:E137"/>
    <mergeCell ref="F137:H137"/>
    <mergeCell ref="D144:E144"/>
    <mergeCell ref="F144:H144"/>
    <mergeCell ref="D146:E146"/>
    <mergeCell ref="F146:H146"/>
    <mergeCell ref="A139:B139"/>
    <mergeCell ref="D140:E140"/>
    <mergeCell ref="A83:B83"/>
    <mergeCell ref="A84:B84"/>
    <mergeCell ref="A85:B85"/>
    <mergeCell ref="A87:B87"/>
    <mergeCell ref="A89:B89"/>
    <mergeCell ref="D149:E149"/>
    <mergeCell ref="D107:E107"/>
    <mergeCell ref="D108:E108"/>
    <mergeCell ref="D96:E96"/>
    <mergeCell ref="D123:E123"/>
    <mergeCell ref="A93:B93"/>
    <mergeCell ref="A118:B118"/>
    <mergeCell ref="D118:E118"/>
    <mergeCell ref="A130:B130"/>
    <mergeCell ref="A129:B129"/>
    <mergeCell ref="D141:E141"/>
    <mergeCell ref="D136:E136"/>
    <mergeCell ref="D138:E138"/>
    <mergeCell ref="A137:B137"/>
    <mergeCell ref="A138:B138"/>
    <mergeCell ref="A157:B157"/>
    <mergeCell ref="A133:H133"/>
    <mergeCell ref="D134:E135"/>
    <mergeCell ref="F134:H134"/>
    <mergeCell ref="F135:H135"/>
    <mergeCell ref="D157:E157"/>
    <mergeCell ref="D151:E151"/>
    <mergeCell ref="A136:B136"/>
    <mergeCell ref="D150:E150"/>
    <mergeCell ref="F150:H150"/>
    <mergeCell ref="D130:E130"/>
    <mergeCell ref="F114:G114"/>
    <mergeCell ref="F148:H148"/>
    <mergeCell ref="F122:G122"/>
    <mergeCell ref="G131:H132"/>
    <mergeCell ref="A128:B128"/>
    <mergeCell ref="D131:E132"/>
    <mergeCell ref="F130:H130"/>
    <mergeCell ref="D142:E142"/>
    <mergeCell ref="F142:H142"/>
    <mergeCell ref="D102:E102"/>
    <mergeCell ref="D114:E114"/>
    <mergeCell ref="D153:E153"/>
    <mergeCell ref="D127:E127"/>
    <mergeCell ref="F115:H115"/>
    <mergeCell ref="F116:H116"/>
    <mergeCell ref="D122:E122"/>
    <mergeCell ref="D115:E115"/>
    <mergeCell ref="D117:E117"/>
    <mergeCell ref="D125:E125"/>
    <mergeCell ref="F102:H102"/>
    <mergeCell ref="F159:H159"/>
    <mergeCell ref="F160:H160"/>
    <mergeCell ref="D148:E148"/>
    <mergeCell ref="F136:H136"/>
    <mergeCell ref="F138:H138"/>
    <mergeCell ref="F139:H139"/>
    <mergeCell ref="F151:H151"/>
    <mergeCell ref="F141:H141"/>
    <mergeCell ref="D113:E113"/>
    <mergeCell ref="F98:H98"/>
    <mergeCell ref="F100:H100"/>
    <mergeCell ref="F101:H101"/>
    <mergeCell ref="D97:E97"/>
    <mergeCell ref="F97:G97"/>
    <mergeCell ref="D120:E120"/>
    <mergeCell ref="F120:G120"/>
    <mergeCell ref="D98:E98"/>
    <mergeCell ref="D100:E100"/>
    <mergeCell ref="D101:E101"/>
    <mergeCell ref="F123:G123"/>
    <mergeCell ref="F117:H117"/>
    <mergeCell ref="F111:H111"/>
    <mergeCell ref="F113:H113"/>
    <mergeCell ref="F112:H112"/>
    <mergeCell ref="G103:H103"/>
    <mergeCell ref="G105:H105"/>
    <mergeCell ref="G108:H108"/>
    <mergeCell ref="D84:E84"/>
    <mergeCell ref="F84:G84"/>
    <mergeCell ref="D87:E87"/>
    <mergeCell ref="F87:G87"/>
    <mergeCell ref="D110:E110"/>
    <mergeCell ref="D86:E86"/>
    <mergeCell ref="D88:E88"/>
    <mergeCell ref="F96:G96"/>
    <mergeCell ref="D90:E90"/>
    <mergeCell ref="D99:E99"/>
    <mergeCell ref="D89:E89"/>
    <mergeCell ref="F89:G89"/>
    <mergeCell ref="D85:E85"/>
    <mergeCell ref="F85:G85"/>
    <mergeCell ref="F93:G93"/>
    <mergeCell ref="D92:E92"/>
    <mergeCell ref="D91:E91"/>
    <mergeCell ref="D93:E93"/>
    <mergeCell ref="D81:E81"/>
    <mergeCell ref="F81:G81"/>
    <mergeCell ref="D82:E82"/>
    <mergeCell ref="F82:G82"/>
    <mergeCell ref="D83:E83"/>
    <mergeCell ref="F83:G83"/>
    <mergeCell ref="F77:G77"/>
    <mergeCell ref="D78:E78"/>
    <mergeCell ref="F78:G78"/>
    <mergeCell ref="D79:E79"/>
    <mergeCell ref="F79:G79"/>
    <mergeCell ref="D80:E80"/>
    <mergeCell ref="F80:G80"/>
    <mergeCell ref="D72:E72"/>
    <mergeCell ref="D73:E73"/>
    <mergeCell ref="F73:G73"/>
    <mergeCell ref="D74:E74"/>
    <mergeCell ref="F125:H125"/>
    <mergeCell ref="D75:E75"/>
    <mergeCell ref="F75:G75"/>
    <mergeCell ref="D76:E76"/>
    <mergeCell ref="F76:G76"/>
    <mergeCell ref="D77:E77"/>
    <mergeCell ref="D69:E69"/>
    <mergeCell ref="F69:G69"/>
    <mergeCell ref="D70:E70"/>
    <mergeCell ref="F70:G70"/>
    <mergeCell ref="D71:E71"/>
    <mergeCell ref="F71:G71"/>
    <mergeCell ref="D66:E66"/>
    <mergeCell ref="F66:G66"/>
    <mergeCell ref="D67:E67"/>
    <mergeCell ref="F67:G67"/>
    <mergeCell ref="D68:E68"/>
    <mergeCell ref="F68:G68"/>
    <mergeCell ref="A36:G36"/>
    <mergeCell ref="A38:G38"/>
    <mergeCell ref="D95:E95"/>
    <mergeCell ref="D62:E62"/>
    <mergeCell ref="D63:E63"/>
    <mergeCell ref="F63:G63"/>
    <mergeCell ref="D64:E64"/>
    <mergeCell ref="F64:G64"/>
    <mergeCell ref="D65:E65"/>
    <mergeCell ref="F62:H62"/>
    <mergeCell ref="F60:H60"/>
    <mergeCell ref="F61:H61"/>
    <mergeCell ref="C15:D15"/>
    <mergeCell ref="A27:E27"/>
    <mergeCell ref="A37:E37"/>
    <mergeCell ref="A18:G18"/>
    <mergeCell ref="A58:E58"/>
    <mergeCell ref="A59:G59"/>
    <mergeCell ref="A34:G34"/>
    <mergeCell ref="A35:G35"/>
    <mergeCell ref="F72:H72"/>
    <mergeCell ref="F74:H74"/>
    <mergeCell ref="F91:H91"/>
    <mergeCell ref="D60:E61"/>
    <mergeCell ref="B4:D4"/>
    <mergeCell ref="C5:D5"/>
    <mergeCell ref="C8:D8"/>
    <mergeCell ref="A11:B11"/>
    <mergeCell ref="C11:D11"/>
    <mergeCell ref="C13:D13"/>
    <mergeCell ref="F104:H104"/>
    <mergeCell ref="F106:H106"/>
    <mergeCell ref="F107:H107"/>
    <mergeCell ref="F110:H110"/>
    <mergeCell ref="A95:B95"/>
    <mergeCell ref="A21:J21"/>
    <mergeCell ref="A22:J22"/>
    <mergeCell ref="A23:J23"/>
    <mergeCell ref="D94:E94"/>
    <mergeCell ref="F65:H65"/>
  </mergeCells>
  <printOptions/>
  <pageMargins left="0.2362204724409449" right="0.1968503937007874" top="0.3937007874015748" bottom="0.5118110236220472" header="0.15748031496062992" footer="0.15748031496062992"/>
  <pageSetup fitToHeight="5" fitToWidth="1" horizontalDpi="600" verticalDpi="600" orientation="portrait" paperSize="9" scale="59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1" sqref="A1:H31"/>
    </sheetView>
  </sheetViews>
  <sheetFormatPr defaultColWidth="9.00390625" defaultRowHeight="12.75"/>
  <cols>
    <col min="8" max="8" width="11.875" style="0" customWidth="1"/>
  </cols>
  <sheetData>
    <row r="1" spans="1:8" ht="18">
      <c r="A1" s="230" t="s">
        <v>166</v>
      </c>
      <c r="B1" s="230"/>
      <c r="C1" s="230"/>
      <c r="D1" s="230"/>
      <c r="E1" s="230"/>
      <c r="F1" s="230"/>
      <c r="G1" s="230"/>
      <c r="H1" s="230"/>
    </row>
    <row r="2" spans="1:8" ht="12.75">
      <c r="A2" s="231" t="s">
        <v>167</v>
      </c>
      <c r="B2" s="231"/>
      <c r="C2" s="231"/>
      <c r="D2" s="232" t="s">
        <v>84</v>
      </c>
      <c r="E2" s="232"/>
      <c r="F2" s="233"/>
      <c r="G2" s="233"/>
      <c r="H2" s="233"/>
    </row>
    <row r="3" spans="1:8" ht="12.75">
      <c r="A3" s="231"/>
      <c r="B3" s="231"/>
      <c r="C3" s="231"/>
      <c r="D3" s="232"/>
      <c r="E3" s="232"/>
      <c r="F3" s="231"/>
      <c r="G3" s="231"/>
      <c r="H3" s="231"/>
    </row>
    <row r="4" spans="1:8" ht="12.75">
      <c r="A4" s="213" t="s">
        <v>168</v>
      </c>
      <c r="B4" s="213"/>
      <c r="C4" s="213"/>
      <c r="D4" s="214">
        <f>SUM(D5:D20)</f>
        <v>975646.99</v>
      </c>
      <c r="E4" s="215"/>
      <c r="F4" s="1"/>
      <c r="G4" s="2"/>
      <c r="H4" s="3"/>
    </row>
    <row r="5" spans="1:8" ht="12.75">
      <c r="A5" s="229" t="s">
        <v>87</v>
      </c>
      <c r="B5" s="229"/>
      <c r="C5" s="229"/>
      <c r="D5" s="205">
        <v>45213.31</v>
      </c>
      <c r="E5" s="206"/>
      <c r="F5" s="207" t="s">
        <v>169</v>
      </c>
      <c r="G5" s="208"/>
      <c r="H5" s="209"/>
    </row>
    <row r="6" spans="1:8" ht="12.75">
      <c r="A6" s="229" t="s">
        <v>140</v>
      </c>
      <c r="B6" s="229"/>
      <c r="C6" s="229"/>
      <c r="D6" s="205">
        <v>59342.46</v>
      </c>
      <c r="E6" s="206"/>
      <c r="F6" s="207" t="s">
        <v>170</v>
      </c>
      <c r="G6" s="208"/>
      <c r="H6" s="209"/>
    </row>
    <row r="7" spans="1:8" ht="12.75">
      <c r="A7" s="229" t="s">
        <v>171</v>
      </c>
      <c r="B7" s="229"/>
      <c r="C7" s="229"/>
      <c r="D7" s="205">
        <v>1883.83</v>
      </c>
      <c r="E7" s="206"/>
      <c r="F7" s="207" t="s">
        <v>172</v>
      </c>
      <c r="G7" s="208"/>
      <c r="H7" s="209"/>
    </row>
    <row r="8" spans="1:8" ht="12.75">
      <c r="A8" s="229" t="s">
        <v>173</v>
      </c>
      <c r="B8" s="229"/>
      <c r="C8" s="229"/>
      <c r="D8" s="205">
        <v>20000</v>
      </c>
      <c r="E8" s="206"/>
      <c r="F8" s="207" t="s">
        <v>174</v>
      </c>
      <c r="G8" s="208"/>
      <c r="H8" s="209"/>
    </row>
    <row r="9" spans="1:8" ht="12.75">
      <c r="A9" s="223" t="s">
        <v>175</v>
      </c>
      <c r="B9" s="224"/>
      <c r="C9" s="225"/>
      <c r="D9" s="205">
        <v>490819.82</v>
      </c>
      <c r="E9" s="206"/>
      <c r="F9" s="226" t="s">
        <v>176</v>
      </c>
      <c r="G9" s="227"/>
      <c r="H9" s="228"/>
    </row>
    <row r="10" spans="1:8" ht="12.75">
      <c r="A10" s="229" t="s">
        <v>177</v>
      </c>
      <c r="B10" s="229"/>
      <c r="C10" s="229"/>
      <c r="D10" s="205">
        <v>5488.77</v>
      </c>
      <c r="E10" s="206"/>
      <c r="F10" s="207" t="s">
        <v>178</v>
      </c>
      <c r="G10" s="208"/>
      <c r="H10" s="209"/>
    </row>
    <row r="11" spans="1:8" ht="12.75">
      <c r="A11" s="229" t="s">
        <v>179</v>
      </c>
      <c r="B11" s="229"/>
      <c r="C11" s="229"/>
      <c r="D11" s="205">
        <v>60291.07</v>
      </c>
      <c r="E11" s="206"/>
      <c r="F11" s="207" t="s">
        <v>180</v>
      </c>
      <c r="G11" s="208"/>
      <c r="H11" s="209"/>
    </row>
    <row r="12" spans="1:8" ht="12.75">
      <c r="A12" s="223" t="s">
        <v>181</v>
      </c>
      <c r="B12" s="224"/>
      <c r="C12" s="225"/>
      <c r="D12" s="205">
        <v>1773.95</v>
      </c>
      <c r="E12" s="206"/>
      <c r="F12" s="226" t="s">
        <v>182</v>
      </c>
      <c r="G12" s="227"/>
      <c r="H12" s="228"/>
    </row>
    <row r="13" spans="1:8" ht="12.75">
      <c r="A13" s="223" t="s">
        <v>183</v>
      </c>
      <c r="B13" s="224"/>
      <c r="C13" s="225"/>
      <c r="D13" s="205">
        <f>3200</f>
        <v>3200</v>
      </c>
      <c r="E13" s="206"/>
      <c r="F13" s="226" t="s">
        <v>184</v>
      </c>
      <c r="G13" s="227"/>
      <c r="H13" s="228"/>
    </row>
    <row r="14" spans="1:8" ht="12.75">
      <c r="A14" s="229" t="s">
        <v>185</v>
      </c>
      <c r="B14" s="229"/>
      <c r="C14" s="229"/>
      <c r="D14" s="205">
        <v>14606.9</v>
      </c>
      <c r="E14" s="206"/>
      <c r="F14" s="207" t="s">
        <v>186</v>
      </c>
      <c r="G14" s="208"/>
      <c r="H14" s="209"/>
    </row>
    <row r="15" spans="1:8" ht="12.75">
      <c r="A15" s="221" t="s">
        <v>187</v>
      </c>
      <c r="B15" s="221"/>
      <c r="C15" s="222"/>
      <c r="D15" s="205">
        <v>4395.5</v>
      </c>
      <c r="E15" s="206"/>
      <c r="F15" s="207" t="s">
        <v>188</v>
      </c>
      <c r="G15" s="208"/>
      <c r="H15" s="209"/>
    </row>
    <row r="16" spans="1:8" ht="12.75">
      <c r="A16" s="5" t="s">
        <v>189</v>
      </c>
      <c r="B16" s="5"/>
      <c r="C16" s="6"/>
      <c r="D16" s="205">
        <v>49385.38</v>
      </c>
      <c r="E16" s="206"/>
      <c r="F16" s="207" t="s">
        <v>190</v>
      </c>
      <c r="G16" s="208"/>
      <c r="H16" s="209"/>
    </row>
    <row r="17" spans="1:8" ht="12.75">
      <c r="A17" s="5" t="s">
        <v>191</v>
      </c>
      <c r="B17" s="5"/>
      <c r="C17" s="6"/>
      <c r="D17" s="205">
        <v>615</v>
      </c>
      <c r="E17" s="206"/>
      <c r="F17" s="207" t="s">
        <v>192</v>
      </c>
      <c r="G17" s="208"/>
      <c r="H17" s="209"/>
    </row>
    <row r="18" spans="1:8" ht="12.75">
      <c r="A18" s="219" t="s">
        <v>193</v>
      </c>
      <c r="B18" s="219"/>
      <c r="C18" s="220"/>
      <c r="D18" s="205">
        <v>125000</v>
      </c>
      <c r="E18" s="206"/>
      <c r="F18" s="207" t="s">
        <v>194</v>
      </c>
      <c r="G18" s="208"/>
      <c r="H18" s="209"/>
    </row>
    <row r="19" spans="1:8" ht="12.75">
      <c r="A19" s="219" t="s">
        <v>195</v>
      </c>
      <c r="B19" s="219"/>
      <c r="C19" s="220"/>
      <c r="D19" s="205">
        <v>1000</v>
      </c>
      <c r="E19" s="206"/>
      <c r="F19" s="207" t="s">
        <v>196</v>
      </c>
      <c r="G19" s="208"/>
      <c r="H19" s="209"/>
    </row>
    <row r="20" spans="1:8" ht="12.75">
      <c r="A20" s="216" t="s">
        <v>197</v>
      </c>
      <c r="B20" s="217"/>
      <c r="C20" s="218"/>
      <c r="D20" s="205">
        <v>92631</v>
      </c>
      <c r="E20" s="206"/>
      <c r="F20" s="207" t="s">
        <v>198</v>
      </c>
      <c r="G20" s="208"/>
      <c r="H20" s="209"/>
    </row>
    <row r="21" spans="1:8" ht="12.75">
      <c r="A21" s="213" t="s">
        <v>199</v>
      </c>
      <c r="B21" s="213"/>
      <c r="C21" s="213"/>
      <c r="D21" s="214">
        <f>D22</f>
        <v>6318.9</v>
      </c>
      <c r="E21" s="215"/>
      <c r="F21" s="1"/>
      <c r="G21" s="2"/>
      <c r="H21" s="3"/>
    </row>
    <row r="22" spans="1:8" ht="12.75">
      <c r="A22" s="204" t="s">
        <v>200</v>
      </c>
      <c r="B22" s="204"/>
      <c r="C22" s="204"/>
      <c r="D22" s="205">
        <v>6318.9</v>
      </c>
      <c r="E22" s="206"/>
      <c r="F22" s="207" t="s">
        <v>147</v>
      </c>
      <c r="G22" s="208"/>
      <c r="H22" s="209"/>
    </row>
    <row r="23" spans="1:8" ht="12.75">
      <c r="A23" s="213" t="s">
        <v>201</v>
      </c>
      <c r="B23" s="213"/>
      <c r="C23" s="213"/>
      <c r="D23" s="214">
        <v>5103.22</v>
      </c>
      <c r="E23" s="215"/>
      <c r="F23" s="1"/>
      <c r="G23" s="2"/>
      <c r="H23" s="3"/>
    </row>
    <row r="24" spans="1:8" ht="12.75">
      <c r="A24" s="213" t="s">
        <v>202</v>
      </c>
      <c r="B24" s="213"/>
      <c r="C24" s="213"/>
      <c r="D24" s="214">
        <v>135554.38</v>
      </c>
      <c r="E24" s="215"/>
      <c r="F24" s="1"/>
      <c r="G24" s="2"/>
      <c r="H24" s="3"/>
    </row>
    <row r="25" spans="1:8" ht="12.75">
      <c r="A25" s="204" t="s">
        <v>203</v>
      </c>
      <c r="B25" s="204"/>
      <c r="C25" s="204"/>
      <c r="D25" s="205">
        <v>135554.38</v>
      </c>
      <c r="E25" s="206"/>
      <c r="F25" s="207" t="s">
        <v>147</v>
      </c>
      <c r="G25" s="208"/>
      <c r="H25" s="209"/>
    </row>
    <row r="26" spans="1:8" ht="12.75">
      <c r="A26" s="213" t="s">
        <v>204</v>
      </c>
      <c r="B26" s="213"/>
      <c r="C26" s="213"/>
      <c r="D26" s="214">
        <f>SUM(D27:E30)</f>
        <v>1002282.56</v>
      </c>
      <c r="E26" s="215"/>
      <c r="F26" s="1"/>
      <c r="G26" s="2"/>
      <c r="H26" s="3"/>
    </row>
    <row r="27" spans="1:8" ht="12.75">
      <c r="A27" s="204" t="s">
        <v>205</v>
      </c>
      <c r="B27" s="204"/>
      <c r="C27" s="204"/>
      <c r="D27" s="205">
        <f>2294.6+26521.41+5787.97+797.68</f>
        <v>35401.659999999996</v>
      </c>
      <c r="E27" s="206"/>
      <c r="F27" s="207" t="s">
        <v>206</v>
      </c>
      <c r="G27" s="208"/>
      <c r="H27" s="209"/>
    </row>
    <row r="28" spans="1:8" ht="12.75">
      <c r="A28" s="204" t="s">
        <v>207</v>
      </c>
      <c r="B28" s="204"/>
      <c r="C28" s="204"/>
      <c r="D28" s="205">
        <f>137427+152344+78429</f>
        <v>368200</v>
      </c>
      <c r="E28" s="206"/>
      <c r="F28" s="207" t="s">
        <v>208</v>
      </c>
      <c r="G28" s="208"/>
      <c r="H28" s="209"/>
    </row>
    <row r="29" spans="1:8" ht="12.75">
      <c r="A29" s="204" t="s">
        <v>209</v>
      </c>
      <c r="B29" s="204"/>
      <c r="C29" s="204"/>
      <c r="D29" s="205">
        <f>195598.46+268167.41+48268.5</f>
        <v>512034.37</v>
      </c>
      <c r="E29" s="206"/>
      <c r="F29" s="207" t="s">
        <v>210</v>
      </c>
      <c r="G29" s="208"/>
      <c r="H29" s="209"/>
    </row>
    <row r="30" spans="1:8" ht="12.75">
      <c r="A30" s="204" t="s">
        <v>211</v>
      </c>
      <c r="B30" s="204"/>
      <c r="C30" s="204"/>
      <c r="D30" s="205">
        <f>20794.75+65851.78</f>
        <v>86646.53</v>
      </c>
      <c r="E30" s="206"/>
      <c r="F30" s="207" t="s">
        <v>212</v>
      </c>
      <c r="G30" s="208"/>
      <c r="H30" s="209"/>
    </row>
    <row r="31" spans="1:8" ht="12.75">
      <c r="A31" s="210" t="s">
        <v>213</v>
      </c>
      <c r="B31" s="210"/>
      <c r="C31" s="210"/>
      <c r="D31" s="211">
        <f>D4+D21+D23+D24+D26</f>
        <v>2124906.05</v>
      </c>
      <c r="E31" s="212"/>
      <c r="F31" s="7"/>
      <c r="G31" s="8"/>
      <c r="H31" s="4"/>
    </row>
  </sheetData>
  <sheetProtection/>
  <mergeCells count="81">
    <mergeCell ref="A1:H1"/>
    <mergeCell ref="A2:C3"/>
    <mergeCell ref="D2:E3"/>
    <mergeCell ref="F2:H2"/>
    <mergeCell ref="F3:H3"/>
    <mergeCell ref="A4:C4"/>
    <mergeCell ref="D4:E4"/>
    <mergeCell ref="A5:C5"/>
    <mergeCell ref="D5:E5"/>
    <mergeCell ref="F5:H5"/>
    <mergeCell ref="A6:C6"/>
    <mergeCell ref="D6:E6"/>
    <mergeCell ref="F6:H6"/>
    <mergeCell ref="A7:C7"/>
    <mergeCell ref="D7:E7"/>
    <mergeCell ref="F7:H7"/>
    <mergeCell ref="A8:C8"/>
    <mergeCell ref="D8:E8"/>
    <mergeCell ref="F8:H8"/>
    <mergeCell ref="A9:C9"/>
    <mergeCell ref="D9:E9"/>
    <mergeCell ref="F9:H9"/>
    <mergeCell ref="A10:C10"/>
    <mergeCell ref="D10:E10"/>
    <mergeCell ref="F10:H10"/>
    <mergeCell ref="A11:C11"/>
    <mergeCell ref="D11:E11"/>
    <mergeCell ref="F11:H11"/>
    <mergeCell ref="A12:C12"/>
    <mergeCell ref="D12:E12"/>
    <mergeCell ref="F12:H12"/>
    <mergeCell ref="A13:C13"/>
    <mergeCell ref="D13:E13"/>
    <mergeCell ref="F13:H13"/>
    <mergeCell ref="A14:C14"/>
    <mergeCell ref="D14:E14"/>
    <mergeCell ref="F14:H14"/>
    <mergeCell ref="A15:C15"/>
    <mergeCell ref="D15:E15"/>
    <mergeCell ref="F15:H15"/>
    <mergeCell ref="D16:E16"/>
    <mergeCell ref="F16:H16"/>
    <mergeCell ref="D17:E17"/>
    <mergeCell ref="F17:H17"/>
    <mergeCell ref="A18:C18"/>
    <mergeCell ref="D18:E18"/>
    <mergeCell ref="F18:H18"/>
    <mergeCell ref="A19:C19"/>
    <mergeCell ref="D19:E19"/>
    <mergeCell ref="F19:H19"/>
    <mergeCell ref="A20:C20"/>
    <mergeCell ref="D20:E20"/>
    <mergeCell ref="F20:H20"/>
    <mergeCell ref="A21:C21"/>
    <mergeCell ref="D21:E21"/>
    <mergeCell ref="A22:C22"/>
    <mergeCell ref="D22:E22"/>
    <mergeCell ref="F22:H22"/>
    <mergeCell ref="A23:C23"/>
    <mergeCell ref="D23:E23"/>
    <mergeCell ref="A24:C24"/>
    <mergeCell ref="D24:E24"/>
    <mergeCell ref="A25:C25"/>
    <mergeCell ref="D25:E25"/>
    <mergeCell ref="F29:H29"/>
    <mergeCell ref="F25:H25"/>
    <mergeCell ref="A26:C26"/>
    <mergeCell ref="D26:E26"/>
    <mergeCell ref="A27:C27"/>
    <mergeCell ref="D27:E27"/>
    <mergeCell ref="F27:H27"/>
    <mergeCell ref="A30:C30"/>
    <mergeCell ref="D30:E30"/>
    <mergeCell ref="F30:H30"/>
    <mergeCell ref="A31:C31"/>
    <mergeCell ref="D31:E31"/>
    <mergeCell ref="A28:C28"/>
    <mergeCell ref="D28:E28"/>
    <mergeCell ref="F28:H28"/>
    <mergeCell ref="A29:C29"/>
    <mergeCell ref="D29:E2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zoomScalePageLayoutView="0" workbookViewId="0" topLeftCell="A19">
      <selection activeCell="D29" sqref="D29:E29"/>
    </sheetView>
  </sheetViews>
  <sheetFormatPr defaultColWidth="9.00390625" defaultRowHeight="12.75"/>
  <cols>
    <col min="1" max="1" width="26.375" style="0" customWidth="1"/>
    <col min="2" max="2" width="36.625" style="0" customWidth="1"/>
    <col min="3" max="3" width="7.625" style="0" hidden="1" customWidth="1"/>
    <col min="4" max="4" width="16.375" style="0" bestFit="1" customWidth="1"/>
    <col min="5" max="5" width="17.125" style="0" customWidth="1"/>
    <col min="8" max="8" width="40.125" style="0" customWidth="1"/>
  </cols>
  <sheetData>
    <row r="1" spans="1:8" ht="18.75">
      <c r="A1" s="156" t="s">
        <v>166</v>
      </c>
      <c r="B1" s="156"/>
      <c r="C1" s="156"/>
      <c r="D1" s="156"/>
      <c r="E1" s="156"/>
      <c r="F1" s="156"/>
      <c r="G1" s="156"/>
      <c r="H1" s="156"/>
    </row>
    <row r="2" spans="1:8" ht="18.75">
      <c r="A2" s="156" t="s">
        <v>319</v>
      </c>
      <c r="B2" s="156"/>
      <c r="C2" s="156"/>
      <c r="D2" s="156"/>
      <c r="E2" s="156"/>
      <c r="F2" s="156"/>
      <c r="G2" s="156"/>
      <c r="H2" s="156"/>
    </row>
    <row r="3" spans="1:8" ht="18.75">
      <c r="A3" s="45" t="s">
        <v>167</v>
      </c>
      <c r="B3" s="46"/>
      <c r="C3" s="47"/>
      <c r="D3" s="143" t="s">
        <v>84</v>
      </c>
      <c r="E3" s="143"/>
      <c r="F3" s="184" t="s">
        <v>85</v>
      </c>
      <c r="G3" s="184"/>
      <c r="H3" s="184"/>
    </row>
    <row r="4" spans="1:8" ht="18.75">
      <c r="A4" s="48"/>
      <c r="B4" s="49"/>
      <c r="C4" s="50"/>
      <c r="D4" s="143"/>
      <c r="E4" s="143"/>
      <c r="F4" s="151"/>
      <c r="G4" s="151"/>
      <c r="H4" s="151"/>
    </row>
    <row r="5" spans="1:8" ht="37.5">
      <c r="A5" s="250" t="s">
        <v>181</v>
      </c>
      <c r="B5" s="251"/>
      <c r="C5" s="88" t="s">
        <v>241</v>
      </c>
      <c r="D5" s="161">
        <f>1773.95+8500</f>
        <v>10273.95</v>
      </c>
      <c r="E5" s="162"/>
      <c r="F5" s="140" t="s">
        <v>182</v>
      </c>
      <c r="G5" s="141"/>
      <c r="H5" s="142"/>
    </row>
    <row r="6" spans="1:8" ht="37.5">
      <c r="A6" s="250" t="s">
        <v>183</v>
      </c>
      <c r="B6" s="251"/>
      <c r="C6" s="88" t="s">
        <v>241</v>
      </c>
      <c r="D6" s="161">
        <f>3200</f>
        <v>3200</v>
      </c>
      <c r="E6" s="162"/>
      <c r="F6" s="140" t="s">
        <v>184</v>
      </c>
      <c r="G6" s="141"/>
      <c r="H6" s="142"/>
    </row>
    <row r="7" spans="1:8" ht="37.5">
      <c r="A7" s="252" t="s">
        <v>185</v>
      </c>
      <c r="B7" s="253"/>
      <c r="C7" s="52" t="s">
        <v>241</v>
      </c>
      <c r="D7" s="161">
        <v>14606.9</v>
      </c>
      <c r="E7" s="162"/>
      <c r="F7" s="140" t="s">
        <v>186</v>
      </c>
      <c r="G7" s="141"/>
      <c r="H7" s="142"/>
    </row>
    <row r="8" spans="1:8" ht="37.5">
      <c r="A8" s="254" t="s">
        <v>246</v>
      </c>
      <c r="B8" s="255"/>
      <c r="C8" s="89" t="s">
        <v>241</v>
      </c>
      <c r="D8" s="161">
        <v>4395.5</v>
      </c>
      <c r="E8" s="162"/>
      <c r="F8" s="140" t="s">
        <v>261</v>
      </c>
      <c r="G8" s="141"/>
      <c r="H8" s="142"/>
    </row>
    <row r="9" spans="1:8" ht="37.5">
      <c r="A9" s="252" t="s">
        <v>87</v>
      </c>
      <c r="B9" s="253"/>
      <c r="C9" s="52" t="s">
        <v>238</v>
      </c>
      <c r="D9" s="161">
        <f>45213.31-3604.94</f>
        <v>41608.369999999995</v>
      </c>
      <c r="E9" s="162"/>
      <c r="F9" s="137" t="s">
        <v>169</v>
      </c>
      <c r="G9" s="138"/>
      <c r="H9" s="139"/>
    </row>
    <row r="10" spans="1:8" ht="37.5">
      <c r="A10" s="252" t="s">
        <v>177</v>
      </c>
      <c r="B10" s="253"/>
      <c r="C10" s="52" t="s">
        <v>238</v>
      </c>
      <c r="D10" s="161">
        <v>5488.77</v>
      </c>
      <c r="E10" s="162"/>
      <c r="F10" s="137" t="s">
        <v>178</v>
      </c>
      <c r="G10" s="138"/>
      <c r="H10" s="139"/>
    </row>
    <row r="11" spans="1:8" ht="37.5">
      <c r="A11" s="252" t="s">
        <v>179</v>
      </c>
      <c r="B11" s="253"/>
      <c r="C11" s="52" t="s">
        <v>238</v>
      </c>
      <c r="D11" s="161">
        <v>60291.07</v>
      </c>
      <c r="E11" s="162"/>
      <c r="F11" s="137" t="s">
        <v>180</v>
      </c>
      <c r="G11" s="138"/>
      <c r="H11" s="139"/>
    </row>
    <row r="12" spans="1:8" ht="18.75">
      <c r="A12" s="125" t="s">
        <v>189</v>
      </c>
      <c r="B12" s="96"/>
      <c r="C12" s="95" t="s">
        <v>238</v>
      </c>
      <c r="D12" s="161">
        <v>49385.38</v>
      </c>
      <c r="E12" s="162"/>
      <c r="F12" s="140" t="s">
        <v>262</v>
      </c>
      <c r="G12" s="141"/>
      <c r="H12" s="142"/>
    </row>
    <row r="13" spans="1:8" ht="18.75">
      <c r="A13" s="125" t="s">
        <v>191</v>
      </c>
      <c r="B13" s="96"/>
      <c r="C13" s="95" t="s">
        <v>240</v>
      </c>
      <c r="D13" s="161">
        <v>615</v>
      </c>
      <c r="E13" s="162"/>
      <c r="F13" s="137" t="s">
        <v>263</v>
      </c>
      <c r="G13" s="138"/>
      <c r="H13" s="139"/>
    </row>
    <row r="14" spans="1:8" ht="37.5">
      <c r="A14" s="252" t="s">
        <v>140</v>
      </c>
      <c r="B14" s="253"/>
      <c r="C14" s="52" t="s">
        <v>239</v>
      </c>
      <c r="D14" s="161">
        <v>59342.46</v>
      </c>
      <c r="E14" s="162"/>
      <c r="F14" s="137" t="s">
        <v>170</v>
      </c>
      <c r="G14" s="138"/>
      <c r="H14" s="139"/>
    </row>
    <row r="15" spans="1:8" ht="18.75">
      <c r="A15" s="256" t="s">
        <v>171</v>
      </c>
      <c r="B15" s="257"/>
      <c r="C15" s="52" t="s">
        <v>239</v>
      </c>
      <c r="D15" s="161">
        <f>1883.83+3604.94</f>
        <v>5488.77</v>
      </c>
      <c r="E15" s="162"/>
      <c r="F15" s="137" t="s">
        <v>172</v>
      </c>
      <c r="G15" s="138"/>
      <c r="H15" s="139"/>
    </row>
    <row r="16" spans="1:8" ht="18.75">
      <c r="A16" s="256" t="s">
        <v>171</v>
      </c>
      <c r="B16" s="257"/>
      <c r="C16" s="52" t="s">
        <v>239</v>
      </c>
      <c r="D16" s="161">
        <f>8516.39+580.27+23790</f>
        <v>32886.66</v>
      </c>
      <c r="E16" s="162"/>
      <c r="F16" s="137" t="s">
        <v>172</v>
      </c>
      <c r="G16" s="138"/>
      <c r="H16" s="139"/>
    </row>
    <row r="17" spans="1:8" ht="37.5">
      <c r="A17" s="250" t="s">
        <v>284</v>
      </c>
      <c r="B17" s="251"/>
      <c r="C17" s="88" t="s">
        <v>239</v>
      </c>
      <c r="D17" s="161">
        <f>33000*2</f>
        <v>66000</v>
      </c>
      <c r="E17" s="162"/>
      <c r="F17" s="140" t="s">
        <v>176</v>
      </c>
      <c r="G17" s="141"/>
      <c r="H17" s="142"/>
    </row>
    <row r="18" spans="1:8" ht="37.5">
      <c r="A18" s="250" t="s">
        <v>175</v>
      </c>
      <c r="B18" s="251"/>
      <c r="C18" s="88" t="s">
        <v>239</v>
      </c>
      <c r="D18" s="161">
        <v>490819.82</v>
      </c>
      <c r="E18" s="162"/>
      <c r="F18" s="140" t="s">
        <v>176</v>
      </c>
      <c r="G18" s="141"/>
      <c r="H18" s="142"/>
    </row>
    <row r="19" spans="1:8" ht="37.5">
      <c r="A19" s="252" t="s">
        <v>173</v>
      </c>
      <c r="B19" s="253"/>
      <c r="C19" s="52" t="s">
        <v>239</v>
      </c>
      <c r="D19" s="161">
        <v>20000</v>
      </c>
      <c r="E19" s="162"/>
      <c r="F19" s="137" t="s">
        <v>174</v>
      </c>
      <c r="G19" s="138"/>
      <c r="H19" s="139"/>
    </row>
    <row r="20" spans="1:8" ht="18.75">
      <c r="A20" s="125" t="s">
        <v>193</v>
      </c>
      <c r="B20" s="96"/>
      <c r="C20" s="88" t="s">
        <v>239</v>
      </c>
      <c r="D20" s="161">
        <v>125000</v>
      </c>
      <c r="E20" s="162"/>
      <c r="F20" s="137" t="s">
        <v>264</v>
      </c>
      <c r="G20" s="138"/>
      <c r="H20" s="139"/>
    </row>
    <row r="21" spans="1:8" ht="18.75">
      <c r="A21" s="258" t="s">
        <v>195</v>
      </c>
      <c r="B21" s="259"/>
      <c r="C21" s="95" t="s">
        <v>242</v>
      </c>
      <c r="D21" s="161">
        <v>1000</v>
      </c>
      <c r="E21" s="162"/>
      <c r="F21" s="137" t="s">
        <v>265</v>
      </c>
      <c r="G21" s="138"/>
      <c r="H21" s="139"/>
    </row>
    <row r="22" spans="1:8" ht="37.5">
      <c r="A22" s="252" t="s">
        <v>298</v>
      </c>
      <c r="B22" s="253"/>
      <c r="C22" s="52" t="s">
        <v>242</v>
      </c>
      <c r="D22" s="161">
        <v>115000</v>
      </c>
      <c r="E22" s="162"/>
      <c r="F22" s="137" t="s">
        <v>266</v>
      </c>
      <c r="G22" s="138"/>
      <c r="H22" s="139"/>
    </row>
    <row r="23" spans="1:8" ht="37.5">
      <c r="A23" s="140" t="s">
        <v>197</v>
      </c>
      <c r="B23" s="141"/>
      <c r="C23" s="52" t="s">
        <v>242</v>
      </c>
      <c r="D23" s="161">
        <v>92631</v>
      </c>
      <c r="E23" s="162"/>
      <c r="F23" s="137" t="s">
        <v>266</v>
      </c>
      <c r="G23" s="138"/>
      <c r="H23" s="139"/>
    </row>
    <row r="24" spans="1:8" ht="37.5">
      <c r="A24" s="252" t="s">
        <v>325</v>
      </c>
      <c r="B24" s="253"/>
      <c r="C24" s="52" t="s">
        <v>242</v>
      </c>
      <c r="D24" s="161">
        <f>95000*2</f>
        <v>190000</v>
      </c>
      <c r="E24" s="162"/>
      <c r="F24" s="137" t="s">
        <v>326</v>
      </c>
      <c r="G24" s="138"/>
      <c r="H24" s="139"/>
    </row>
    <row r="25" spans="1:8" ht="37.5">
      <c r="A25" s="252" t="s">
        <v>302</v>
      </c>
      <c r="B25" s="253"/>
      <c r="C25" s="52" t="s">
        <v>242</v>
      </c>
      <c r="D25" s="161">
        <v>493017.43</v>
      </c>
      <c r="E25" s="162"/>
      <c r="F25" s="137" t="s">
        <v>303</v>
      </c>
      <c r="G25" s="138"/>
      <c r="H25" s="139"/>
    </row>
    <row r="26" spans="1:8" ht="24.75" customHeight="1">
      <c r="A26" s="242" t="s">
        <v>322</v>
      </c>
      <c r="B26" s="243"/>
      <c r="C26" s="244"/>
      <c r="D26" s="245">
        <v>688371.07</v>
      </c>
      <c r="E26" s="246"/>
      <c r="F26" s="247" t="s">
        <v>323</v>
      </c>
      <c r="G26" s="248"/>
      <c r="H26" s="249"/>
    </row>
    <row r="27" spans="1:8" ht="24.75" customHeight="1">
      <c r="A27" s="242" t="s">
        <v>322</v>
      </c>
      <c r="B27" s="243"/>
      <c r="C27" s="244"/>
      <c r="D27" s="245">
        <v>581098</v>
      </c>
      <c r="E27" s="246"/>
      <c r="F27" s="247" t="s">
        <v>324</v>
      </c>
      <c r="G27" s="248"/>
      <c r="H27" s="249"/>
    </row>
    <row r="28" spans="1:8" ht="24.75" customHeight="1">
      <c r="A28" s="140" t="s">
        <v>316</v>
      </c>
      <c r="B28" s="141"/>
      <c r="C28" s="58"/>
      <c r="D28" s="161">
        <v>640000</v>
      </c>
      <c r="E28" s="162"/>
      <c r="F28" s="53" t="s">
        <v>317</v>
      </c>
      <c r="G28" s="54"/>
      <c r="H28" s="55"/>
    </row>
    <row r="29" spans="1:8" ht="24.75" customHeight="1">
      <c r="A29" s="140" t="s">
        <v>283</v>
      </c>
      <c r="B29" s="141"/>
      <c r="C29" s="58"/>
      <c r="D29" s="161">
        <v>1926025.15</v>
      </c>
      <c r="E29" s="162"/>
      <c r="F29" s="53" t="s">
        <v>307</v>
      </c>
      <c r="G29" s="54"/>
      <c r="H29" s="55"/>
    </row>
    <row r="30" spans="1:8" ht="35.25" customHeight="1">
      <c r="A30" s="132" t="s">
        <v>308</v>
      </c>
      <c r="B30" s="133"/>
      <c r="C30" s="234"/>
      <c r="D30" s="135">
        <f>SUM(D5:D29)</f>
        <v>5716545.3</v>
      </c>
      <c r="E30" s="136"/>
      <c r="F30" s="61"/>
      <c r="G30" s="62"/>
      <c r="H30" s="63"/>
    </row>
    <row r="31" spans="1:8" ht="18.75">
      <c r="A31" s="238"/>
      <c r="B31" s="238"/>
      <c r="C31" s="238"/>
      <c r="D31" s="238"/>
      <c r="E31" s="238"/>
      <c r="F31" s="238"/>
      <c r="G31" s="238"/>
      <c r="H31" s="238"/>
    </row>
    <row r="32" spans="1:8" ht="18.75">
      <c r="A32" s="238"/>
      <c r="B32" s="238"/>
      <c r="C32" s="238"/>
      <c r="D32" s="238"/>
      <c r="E32" s="239" t="s">
        <v>306</v>
      </c>
      <c r="F32" s="238"/>
      <c r="G32" s="238"/>
      <c r="H32" s="238"/>
    </row>
    <row r="33" spans="1:8" ht="18.75">
      <c r="A33" s="235" t="s">
        <v>285</v>
      </c>
      <c r="B33" s="236"/>
      <c r="C33" s="236"/>
      <c r="D33" s="235"/>
      <c r="E33" s="237">
        <v>3569000</v>
      </c>
      <c r="F33" s="236" t="s">
        <v>309</v>
      </c>
      <c r="G33" s="236"/>
      <c r="H33" s="237"/>
    </row>
    <row r="34" spans="1:8" ht="18.75">
      <c r="A34" s="235" t="s">
        <v>286</v>
      </c>
      <c r="B34" s="236"/>
      <c r="C34" s="236"/>
      <c r="D34" s="235"/>
      <c r="E34" s="237">
        <v>50000</v>
      </c>
      <c r="F34" s="236" t="s">
        <v>318</v>
      </c>
      <c r="G34" s="236"/>
      <c r="H34" s="237"/>
    </row>
    <row r="35" spans="1:8" ht="18.75">
      <c r="A35" s="235" t="s">
        <v>287</v>
      </c>
      <c r="B35" s="236"/>
      <c r="C35" s="236"/>
      <c r="D35" s="235"/>
      <c r="E35" s="237">
        <v>15400</v>
      </c>
      <c r="F35" s="236" t="s">
        <v>318</v>
      </c>
      <c r="G35" s="236"/>
      <c r="H35" s="237"/>
    </row>
    <row r="36" spans="1:8" ht="18.75">
      <c r="A36" s="235" t="s">
        <v>287</v>
      </c>
      <c r="B36" s="236"/>
      <c r="C36" s="236"/>
      <c r="D36" s="235"/>
      <c r="E36" s="237">
        <v>21000</v>
      </c>
      <c r="F36" s="236" t="s">
        <v>318</v>
      </c>
      <c r="G36" s="236"/>
      <c r="H36" s="237"/>
    </row>
    <row r="37" spans="1:8" ht="18.75">
      <c r="A37" s="235" t="s">
        <v>287</v>
      </c>
      <c r="B37" s="236"/>
      <c r="C37" s="236"/>
      <c r="D37" s="235"/>
      <c r="E37" s="237">
        <v>18200</v>
      </c>
      <c r="F37" s="236" t="s">
        <v>318</v>
      </c>
      <c r="G37" s="236"/>
      <c r="H37" s="237"/>
    </row>
    <row r="38" spans="1:8" ht="18.75">
      <c r="A38" s="235" t="s">
        <v>288</v>
      </c>
      <c r="B38" s="236"/>
      <c r="C38" s="236"/>
      <c r="D38" s="235"/>
      <c r="E38" s="237">
        <v>30342.26</v>
      </c>
      <c r="F38" s="236" t="s">
        <v>289</v>
      </c>
      <c r="H38" s="237"/>
    </row>
    <row r="39" spans="1:8" ht="18.75">
      <c r="A39" s="235" t="s">
        <v>290</v>
      </c>
      <c r="B39" s="236"/>
      <c r="C39" s="236"/>
      <c r="D39" s="235"/>
      <c r="E39" s="237">
        <v>1417862</v>
      </c>
      <c r="F39" s="236" t="s">
        <v>291</v>
      </c>
      <c r="H39" s="237"/>
    </row>
    <row r="40" spans="1:8" ht="18.75">
      <c r="A40" s="235" t="s">
        <v>292</v>
      </c>
      <c r="B40" s="236"/>
      <c r="C40" s="236"/>
      <c r="D40" s="235"/>
      <c r="E40" s="237">
        <v>10427</v>
      </c>
      <c r="F40" s="236" t="s">
        <v>310</v>
      </c>
      <c r="G40" s="236"/>
      <c r="H40" s="237"/>
    </row>
    <row r="41" spans="1:8" ht="18.75">
      <c r="A41" s="235" t="s">
        <v>293</v>
      </c>
      <c r="B41" s="236"/>
      <c r="C41" s="236"/>
      <c r="D41" s="235"/>
      <c r="E41" s="237">
        <v>23000</v>
      </c>
      <c r="F41" s="236" t="s">
        <v>311</v>
      </c>
      <c r="G41" s="236"/>
      <c r="H41" s="237"/>
    </row>
    <row r="42" spans="1:8" ht="18.75">
      <c r="A42" s="235" t="s">
        <v>294</v>
      </c>
      <c r="B42" s="236"/>
      <c r="C42" s="236"/>
      <c r="D42" s="235"/>
      <c r="E42" s="237">
        <v>46087.55</v>
      </c>
      <c r="F42" s="236" t="s">
        <v>312</v>
      </c>
      <c r="G42" s="236"/>
      <c r="H42" s="237"/>
    </row>
    <row r="43" spans="1:8" ht="18.75">
      <c r="A43" s="235" t="s">
        <v>295</v>
      </c>
      <c r="B43" s="236"/>
      <c r="C43" s="236"/>
      <c r="D43" s="235"/>
      <c r="E43" s="237">
        <v>1500</v>
      </c>
      <c r="F43" s="236" t="s">
        <v>296</v>
      </c>
      <c r="H43" s="237"/>
    </row>
    <row r="44" spans="1:8" ht="18.75">
      <c r="A44" s="235" t="s">
        <v>297</v>
      </c>
      <c r="B44" s="236"/>
      <c r="C44" s="236"/>
      <c r="D44" s="235"/>
      <c r="E44" s="237">
        <v>2500</v>
      </c>
      <c r="F44" s="236" t="s">
        <v>313</v>
      </c>
      <c r="G44" s="236"/>
      <c r="H44" s="237"/>
    </row>
    <row r="45" spans="1:8" ht="18.75">
      <c r="A45" s="140" t="s">
        <v>298</v>
      </c>
      <c r="B45" s="141"/>
      <c r="C45" s="236"/>
      <c r="D45" s="235"/>
      <c r="E45" s="237">
        <v>391742</v>
      </c>
      <c r="F45" s="236" t="s">
        <v>314</v>
      </c>
      <c r="G45" s="236"/>
      <c r="H45" s="237"/>
    </row>
    <row r="46" spans="1:8" ht="18.75">
      <c r="A46" s="235" t="s">
        <v>299</v>
      </c>
      <c r="B46" s="236"/>
      <c r="C46" s="236"/>
      <c r="D46" s="235"/>
      <c r="E46" s="237">
        <v>28246.19</v>
      </c>
      <c r="F46" s="236" t="s">
        <v>300</v>
      </c>
      <c r="H46" s="237"/>
    </row>
    <row r="47" spans="1:8" ht="18.75">
      <c r="A47" s="235" t="s">
        <v>301</v>
      </c>
      <c r="B47" s="236"/>
      <c r="C47" s="236"/>
      <c r="D47" s="235"/>
      <c r="E47" s="237">
        <v>30000</v>
      </c>
      <c r="F47" s="236" t="s">
        <v>315</v>
      </c>
      <c r="G47" s="236"/>
      <c r="H47" s="237"/>
    </row>
    <row r="48" spans="1:8" ht="18.75">
      <c r="A48" s="235" t="s">
        <v>304</v>
      </c>
      <c r="B48" s="236"/>
      <c r="C48" s="236"/>
      <c r="D48" s="235"/>
      <c r="E48" s="237">
        <v>1032362.73</v>
      </c>
      <c r="F48" s="236" t="s">
        <v>305</v>
      </c>
      <c r="H48" s="237"/>
    </row>
    <row r="49" spans="1:8" ht="24.75" customHeight="1">
      <c r="A49" s="140" t="s">
        <v>316</v>
      </c>
      <c r="B49" s="141"/>
      <c r="C49" s="58"/>
      <c r="D49" s="240"/>
      <c r="E49" s="240">
        <v>157000</v>
      </c>
      <c r="F49" s="53" t="s">
        <v>317</v>
      </c>
      <c r="G49" s="54"/>
      <c r="H49" s="55"/>
    </row>
    <row r="50" spans="1:8" ht="24.75" customHeight="1">
      <c r="A50" s="51" t="s">
        <v>320</v>
      </c>
      <c r="B50" s="124"/>
      <c r="C50" s="58"/>
      <c r="D50" s="240"/>
      <c r="E50" s="241"/>
      <c r="F50" s="53" t="s">
        <v>321</v>
      </c>
      <c r="G50" s="54"/>
      <c r="H50" s="55"/>
    </row>
    <row r="51" spans="1:8" ht="35.25" customHeight="1">
      <c r="A51" s="132" t="s">
        <v>308</v>
      </c>
      <c r="B51" s="133"/>
      <c r="C51" s="234"/>
      <c r="D51" s="135">
        <f>SUM(D28:D49)</f>
        <v>8282570.449999999</v>
      </c>
      <c r="E51" s="136"/>
      <c r="F51" s="61"/>
      <c r="G51" s="62"/>
      <c r="H51" s="63"/>
    </row>
  </sheetData>
  <sheetProtection/>
  <mergeCells count="79">
    <mergeCell ref="A51:C51"/>
    <mergeCell ref="D51:E51"/>
    <mergeCell ref="A1:H1"/>
    <mergeCell ref="A27:B27"/>
    <mergeCell ref="D27:E27"/>
    <mergeCell ref="A26:B26"/>
    <mergeCell ref="D26:E26"/>
    <mergeCell ref="A24:B24"/>
    <mergeCell ref="D24:E24"/>
    <mergeCell ref="F24:H24"/>
    <mergeCell ref="D28:E28"/>
    <mergeCell ref="A49:B49"/>
    <mergeCell ref="A22:B22"/>
    <mergeCell ref="D22:E22"/>
    <mergeCell ref="F22:H22"/>
    <mergeCell ref="A45:B45"/>
    <mergeCell ref="A23:B23"/>
    <mergeCell ref="D23:E23"/>
    <mergeCell ref="F23:H23"/>
    <mergeCell ref="D29:E29"/>
    <mergeCell ref="A28:B28"/>
    <mergeCell ref="A16:B16"/>
    <mergeCell ref="D16:E16"/>
    <mergeCell ref="F16:H16"/>
    <mergeCell ref="A17:B17"/>
    <mergeCell ref="D17:E17"/>
    <mergeCell ref="F17:H17"/>
    <mergeCell ref="A2:H2"/>
    <mergeCell ref="D3:E4"/>
    <mergeCell ref="F3:H3"/>
    <mergeCell ref="F4:H4"/>
    <mergeCell ref="A5:B5"/>
    <mergeCell ref="D5:E5"/>
    <mergeCell ref="F5:H5"/>
    <mergeCell ref="A6:B6"/>
    <mergeCell ref="D6:E6"/>
    <mergeCell ref="F6:H6"/>
    <mergeCell ref="A7:B7"/>
    <mergeCell ref="D7:E7"/>
    <mergeCell ref="F7:H7"/>
    <mergeCell ref="A8:B8"/>
    <mergeCell ref="D8:E8"/>
    <mergeCell ref="F8:H8"/>
    <mergeCell ref="D9:E9"/>
    <mergeCell ref="A9:B9"/>
    <mergeCell ref="F9:H9"/>
    <mergeCell ref="A10:B10"/>
    <mergeCell ref="D10:E10"/>
    <mergeCell ref="F10:H10"/>
    <mergeCell ref="A11:B11"/>
    <mergeCell ref="D11:E11"/>
    <mergeCell ref="F11:H11"/>
    <mergeCell ref="D12:E12"/>
    <mergeCell ref="F12:H12"/>
    <mergeCell ref="D13:E13"/>
    <mergeCell ref="F13:H13"/>
    <mergeCell ref="A14:B14"/>
    <mergeCell ref="D14:E14"/>
    <mergeCell ref="F14:H14"/>
    <mergeCell ref="A15:B15"/>
    <mergeCell ref="D15:E15"/>
    <mergeCell ref="F15:H15"/>
    <mergeCell ref="A18:B18"/>
    <mergeCell ref="D18:E18"/>
    <mergeCell ref="F18:H18"/>
    <mergeCell ref="A19:B19"/>
    <mergeCell ref="D19:E19"/>
    <mergeCell ref="F19:H19"/>
    <mergeCell ref="D20:E20"/>
    <mergeCell ref="F20:H20"/>
    <mergeCell ref="A21:B21"/>
    <mergeCell ref="D21:E21"/>
    <mergeCell ref="F21:H21"/>
    <mergeCell ref="A25:B25"/>
    <mergeCell ref="D25:E25"/>
    <mergeCell ref="F25:H25"/>
    <mergeCell ref="A29:B29"/>
    <mergeCell ref="D30:E30"/>
    <mergeCell ref="A30:C30"/>
  </mergeCells>
  <printOptions/>
  <pageMargins left="0.5118110236220472" right="0.11811023622047245" top="0.15748031496062992" bottom="0" header="0" footer="0.7086614173228347"/>
  <pageSetup fitToHeight="1" fitToWidth="1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Пинкевич</cp:lastModifiedBy>
  <cp:lastPrinted>2015-02-13T12:39:01Z</cp:lastPrinted>
  <dcterms:created xsi:type="dcterms:W3CDTF">1999-06-18T11:48:52Z</dcterms:created>
  <dcterms:modified xsi:type="dcterms:W3CDTF">2015-02-13T12:51:00Z</dcterms:modified>
  <cp:category/>
  <cp:version/>
  <cp:contentType/>
  <cp:contentStatus/>
</cp:coreProperties>
</file>