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035" windowHeight="11655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K27" i="1" l="1"/>
  <c r="J27" i="1"/>
  <c r="I75" i="2" l="1"/>
  <c r="E75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9" i="2"/>
  <c r="E70" i="2"/>
  <c r="E71" i="2"/>
  <c r="E72" i="2"/>
  <c r="E73" i="2"/>
  <c r="E74" i="2"/>
  <c r="E76" i="2"/>
  <c r="E77" i="2"/>
  <c r="E79" i="2"/>
  <c r="E80" i="2"/>
  <c r="E81" i="2"/>
  <c r="E82" i="2"/>
  <c r="E83" i="2"/>
  <c r="E84" i="2"/>
  <c r="E85" i="2"/>
  <c r="E86" i="2"/>
  <c r="E87" i="2"/>
  <c r="E106" i="2"/>
  <c r="E88" i="2"/>
  <c r="E107" i="2"/>
  <c r="E89" i="2"/>
  <c r="E90" i="2"/>
  <c r="E91" i="2"/>
  <c r="E92" i="2"/>
  <c r="E93" i="2"/>
  <c r="E94" i="2"/>
  <c r="E95" i="2"/>
  <c r="E105" i="2"/>
  <c r="E96" i="2"/>
  <c r="E97" i="2"/>
  <c r="E98" i="2"/>
  <c r="E99" i="2"/>
  <c r="E100" i="2"/>
  <c r="E101" i="2"/>
  <c r="E102" i="2"/>
  <c r="E103" i="2"/>
  <c r="E104" i="2"/>
  <c r="E108" i="2"/>
  <c r="E109" i="2"/>
  <c r="E110" i="2"/>
  <c r="E111" i="2"/>
  <c r="E112" i="2"/>
  <c r="E113" i="2"/>
  <c r="E114" i="2"/>
  <c r="E115" i="2"/>
  <c r="E116" i="2"/>
  <c r="E117" i="2"/>
  <c r="E68" i="2"/>
  <c r="I40" i="2"/>
  <c r="K40" i="2" s="1"/>
  <c r="I13" i="2"/>
  <c r="K75" i="2" l="1"/>
  <c r="J75" i="2"/>
  <c r="K13" i="2"/>
  <c r="J40" i="2"/>
  <c r="J13" i="2"/>
  <c r="J35" i="1"/>
  <c r="J33" i="1"/>
  <c r="J22" i="1"/>
  <c r="J21" i="1" l="1"/>
  <c r="F19" i="1"/>
  <c r="G19" i="1"/>
  <c r="F29" i="1"/>
  <c r="K19" i="1" l="1"/>
  <c r="I72" i="2"/>
  <c r="J72" i="2" s="1"/>
  <c r="K72" i="2" l="1"/>
  <c r="I105" i="2"/>
  <c r="K105" i="2" s="1"/>
  <c r="J105" i="2" l="1"/>
  <c r="I107" i="2" l="1"/>
  <c r="J107" i="2" s="1"/>
  <c r="I106" i="2"/>
  <c r="J106" i="2" s="1"/>
  <c r="K107" i="2" l="1"/>
  <c r="K106" i="2"/>
  <c r="K28" i="1"/>
  <c r="J28" i="1"/>
  <c r="I78" i="2"/>
  <c r="J78" i="2" s="1"/>
  <c r="I59" i="2"/>
  <c r="K59" i="2" s="1"/>
  <c r="J59" i="2" l="1"/>
  <c r="K78" i="2"/>
  <c r="I113" i="2"/>
  <c r="J113" i="2" s="1"/>
  <c r="I104" i="2"/>
  <c r="J104" i="2" s="1"/>
  <c r="I64" i="2"/>
  <c r="J64" i="2" s="1"/>
  <c r="I31" i="2"/>
  <c r="J31" i="2" s="1"/>
  <c r="E6" i="2"/>
  <c r="K104" i="2" l="1"/>
  <c r="K113" i="2"/>
  <c r="K64" i="2"/>
  <c r="K31" i="2"/>
  <c r="K32" i="1" l="1"/>
  <c r="J32" i="1"/>
  <c r="I70" i="2" l="1"/>
  <c r="J70" i="2" s="1"/>
  <c r="K70" i="2" l="1"/>
  <c r="I60" i="2"/>
  <c r="J60" i="2" s="1"/>
  <c r="K60" i="2" l="1"/>
  <c r="G34" i="1" l="1"/>
  <c r="I14" i="2" l="1"/>
  <c r="K14" i="2" s="1"/>
  <c r="I95" i="2"/>
  <c r="K95" i="2" s="1"/>
  <c r="I77" i="2"/>
  <c r="J77" i="2" s="1"/>
  <c r="I54" i="2"/>
  <c r="K54" i="2" s="1"/>
  <c r="J95" i="2" l="1"/>
  <c r="K77" i="2"/>
  <c r="J14" i="2"/>
  <c r="J54" i="2"/>
  <c r="I76" i="2"/>
  <c r="J76" i="2" s="1"/>
  <c r="K76" i="2" l="1"/>
  <c r="I15" i="2" l="1"/>
  <c r="J15" i="2" s="1"/>
  <c r="K15" i="2" l="1"/>
  <c r="I74" i="2" l="1"/>
  <c r="J74" i="2" s="1"/>
  <c r="I11" i="2"/>
  <c r="J11" i="2" s="1"/>
  <c r="K11" i="2" l="1"/>
  <c r="K74" i="2"/>
  <c r="J23" i="1"/>
  <c r="J25" i="1"/>
  <c r="K35" i="1" l="1"/>
  <c r="I80" i="2"/>
  <c r="K80" i="2" s="1"/>
  <c r="I69" i="2"/>
  <c r="J69" i="2" s="1"/>
  <c r="I67" i="2"/>
  <c r="K67" i="2" s="1"/>
  <c r="I55" i="2"/>
  <c r="J55" i="2" s="1"/>
  <c r="I57" i="2"/>
  <c r="K57" i="2" s="1"/>
  <c r="I35" i="2"/>
  <c r="K35" i="2" s="1"/>
  <c r="D6" i="2" l="1"/>
  <c r="J57" i="2"/>
  <c r="J80" i="2"/>
  <c r="K55" i="2"/>
  <c r="K69" i="2"/>
  <c r="J67" i="2"/>
  <c r="J35" i="2"/>
  <c r="I117" i="2"/>
  <c r="K117" i="2" s="1"/>
  <c r="I116" i="2"/>
  <c r="K116" i="2" s="1"/>
  <c r="I115" i="2"/>
  <c r="J115" i="2" s="1"/>
  <c r="I114" i="2"/>
  <c r="K114" i="2" s="1"/>
  <c r="I112" i="2"/>
  <c r="J112" i="2" s="1"/>
  <c r="I111" i="2"/>
  <c r="K111" i="2" s="1"/>
  <c r="I110" i="2"/>
  <c r="J110" i="2" s="1"/>
  <c r="I109" i="2"/>
  <c r="J109" i="2" s="1"/>
  <c r="I108" i="2"/>
  <c r="K108" i="2" s="1"/>
  <c r="I103" i="2"/>
  <c r="K103" i="2" s="1"/>
  <c r="I102" i="2"/>
  <c r="J102" i="2" s="1"/>
  <c r="I101" i="2"/>
  <c r="K101" i="2" s="1"/>
  <c r="I100" i="2"/>
  <c r="J100" i="2" s="1"/>
  <c r="I99" i="2"/>
  <c r="K99" i="2" s="1"/>
  <c r="I98" i="2"/>
  <c r="J98" i="2" s="1"/>
  <c r="I97" i="2"/>
  <c r="K97" i="2" s="1"/>
  <c r="I96" i="2"/>
  <c r="K96" i="2" s="1"/>
  <c r="I94" i="2"/>
  <c r="K94" i="2" s="1"/>
  <c r="I93" i="2"/>
  <c r="K93" i="2" s="1"/>
  <c r="I92" i="2"/>
  <c r="J92" i="2" s="1"/>
  <c r="I91" i="2"/>
  <c r="K91" i="2" s="1"/>
  <c r="I90" i="2"/>
  <c r="K90" i="2" s="1"/>
  <c r="I89" i="2"/>
  <c r="K89" i="2" s="1"/>
  <c r="I88" i="2"/>
  <c r="J88" i="2" s="1"/>
  <c r="I87" i="2"/>
  <c r="K87" i="2" s="1"/>
  <c r="I86" i="2"/>
  <c r="K86" i="2" s="1"/>
  <c r="I85" i="2"/>
  <c r="K85" i="2" s="1"/>
  <c r="I84" i="2"/>
  <c r="K84" i="2" s="1"/>
  <c r="I83" i="2"/>
  <c r="J83" i="2" s="1"/>
  <c r="I82" i="2"/>
  <c r="K82" i="2" s="1"/>
  <c r="I81" i="2"/>
  <c r="K81" i="2" s="1"/>
  <c r="I79" i="2"/>
  <c r="J79" i="2" s="1"/>
  <c r="I73" i="2"/>
  <c r="K73" i="2" s="1"/>
  <c r="I71" i="2"/>
  <c r="K71" i="2" s="1"/>
  <c r="I68" i="2"/>
  <c r="K68" i="2" s="1"/>
  <c r="I66" i="2"/>
  <c r="J66" i="2" s="1"/>
  <c r="I65" i="2"/>
  <c r="K65" i="2" s="1"/>
  <c r="I63" i="2"/>
  <c r="K63" i="2" s="1"/>
  <c r="I62" i="2"/>
  <c r="K62" i="2" s="1"/>
  <c r="I61" i="2"/>
  <c r="K61" i="2" s="1"/>
  <c r="I58" i="2"/>
  <c r="K58" i="2" s="1"/>
  <c r="I56" i="2"/>
  <c r="K56" i="2" s="1"/>
  <c r="I53" i="2"/>
  <c r="K53" i="2" s="1"/>
  <c r="I52" i="2"/>
  <c r="J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J45" i="2" s="1"/>
  <c r="I44" i="2"/>
  <c r="K44" i="2" s="1"/>
  <c r="I43" i="2"/>
  <c r="K43" i="2" s="1"/>
  <c r="I42" i="2"/>
  <c r="K42" i="2" s="1"/>
  <c r="I41" i="2"/>
  <c r="K41" i="2" s="1"/>
  <c r="I39" i="2"/>
  <c r="K39" i="2" s="1"/>
  <c r="I38" i="2"/>
  <c r="K38" i="2" s="1"/>
  <c r="I37" i="2"/>
  <c r="J37" i="2" s="1"/>
  <c r="I36" i="2"/>
  <c r="K36" i="2" s="1"/>
  <c r="I34" i="2"/>
  <c r="J34" i="2" s="1"/>
  <c r="I33" i="2"/>
  <c r="K33" i="2" s="1"/>
  <c r="I32" i="2"/>
  <c r="J32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51" i="2" l="1"/>
  <c r="J94" i="2"/>
  <c r="J81" i="2"/>
  <c r="J6" i="2"/>
  <c r="K34" i="2"/>
  <c r="K9" i="2"/>
  <c r="J9" i="2"/>
  <c r="J25" i="2"/>
  <c r="J43" i="2"/>
  <c r="J63" i="2"/>
  <c r="K109" i="2"/>
  <c r="J18" i="2"/>
  <c r="J29" i="2"/>
  <c r="J39" i="2"/>
  <c r="J47" i="2"/>
  <c r="J56" i="2"/>
  <c r="J71" i="2"/>
  <c r="J85" i="2"/>
  <c r="J90" i="2"/>
  <c r="K98" i="2"/>
  <c r="J101" i="2"/>
  <c r="K22" i="2"/>
  <c r="K8" i="2"/>
  <c r="J12" i="2"/>
  <c r="J24" i="2"/>
  <c r="J28" i="2"/>
  <c r="J33" i="2"/>
  <c r="J38" i="2"/>
  <c r="J42" i="2"/>
  <c r="J46" i="2"/>
  <c r="J50" i="2"/>
  <c r="J53" i="2"/>
  <c r="J62" i="2"/>
  <c r="J68" i="2"/>
  <c r="J84" i="2"/>
  <c r="J87" i="2"/>
  <c r="J89" i="2"/>
  <c r="J93" i="2"/>
  <c r="J97" i="2"/>
  <c r="K115" i="2"/>
  <c r="K110" i="2"/>
  <c r="J114" i="2"/>
  <c r="K19" i="2"/>
  <c r="J23" i="2"/>
  <c r="K102" i="2"/>
  <c r="J17" i="2"/>
  <c r="J21" i="2"/>
  <c r="J27" i="2"/>
  <c r="J49" i="2"/>
  <c r="J61" i="2"/>
  <c r="J108" i="2"/>
  <c r="J117" i="2"/>
  <c r="K10" i="2"/>
  <c r="J16" i="2"/>
  <c r="J20" i="2"/>
  <c r="J26" i="2"/>
  <c r="J30" i="2"/>
  <c r="K32" i="2"/>
  <c r="J36" i="2"/>
  <c r="K37" i="2"/>
  <c r="J41" i="2"/>
  <c r="J44" i="2"/>
  <c r="K45" i="2"/>
  <c r="J48" i="2"/>
  <c r="K52" i="2"/>
  <c r="J58" i="2"/>
  <c r="J65" i="2"/>
  <c r="K66" i="2"/>
  <c r="J73" i="2"/>
  <c r="K79" i="2"/>
  <c r="J82" i="2"/>
  <c r="K83" i="2"/>
  <c r="J86" i="2"/>
  <c r="K88" i="2"/>
  <c r="J91" i="2"/>
  <c r="K92" i="2"/>
  <c r="J96" i="2"/>
  <c r="J99" i="2"/>
  <c r="K100" i="2"/>
  <c r="J103" i="2"/>
  <c r="J111" i="2"/>
  <c r="K112" i="2"/>
  <c r="J116" i="2"/>
  <c r="I6" i="2"/>
  <c r="K6" i="2" s="1"/>
  <c r="L102" i="2" l="1"/>
  <c r="L100" i="2"/>
  <c r="L99" i="2"/>
  <c r="L98" i="2"/>
  <c r="L97" i="2"/>
  <c r="L90" i="2"/>
  <c r="L89" i="2"/>
  <c r="L88" i="2"/>
  <c r="K33" i="1"/>
  <c r="E33" i="1"/>
  <c r="K29" i="1"/>
  <c r="J29" i="1"/>
  <c r="K31" i="1"/>
  <c r="J31" i="1"/>
  <c r="K26" i="1"/>
  <c r="J26" i="1"/>
  <c r="J34" i="1"/>
  <c r="K30" i="1"/>
  <c r="J30" i="1"/>
  <c r="E30" i="1"/>
  <c r="F25" i="1"/>
  <c r="E25" i="1"/>
  <c r="K23" i="1"/>
  <c r="E23" i="1"/>
  <c r="J24" i="1"/>
  <c r="E24" i="1"/>
  <c r="E22" i="1"/>
  <c r="F118" i="2"/>
  <c r="I118" i="2" s="1"/>
  <c r="D19" i="1"/>
  <c r="J19" i="1" l="1"/>
  <c r="M98" i="2"/>
  <c r="M100" i="2"/>
  <c r="E19" i="1"/>
  <c r="M99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<sst xmlns="http://schemas.openxmlformats.org/spreadsheetml/2006/main" count="579" uniqueCount="259">
  <si>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</si>
  <si>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</si>
  <si>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</si>
  <si>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</si>
  <si>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</si>
  <si>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</si>
  <si>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</si>
  <si>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</si>
  <si>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</si>
  <si>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</si>
  <si>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</si>
  <si>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</si>
  <si>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</si>
  <si>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</si>
  <si>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</si>
  <si>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</si>
  <si>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</si>
  <si>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</si>
  <si>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</si>
  <si>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</si>
  <si>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</si>
  <si>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</si>
  <si>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</si>
  <si>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</si>
  <si>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</si>
  <si>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</si>
  <si>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</si>
  <si>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</si>
  <si>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</si>
  <si>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</si>
  <si>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</si>
  <si>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</si>
  <si>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</si>
  <si>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</si>
  <si>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</si>
  <si>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</si>
  <si>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</si>
  <si>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</si>
  <si>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</si>
  <si>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</si>
  <si>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</si>
  <si>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</si>
  <si>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</si>
  <si>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</si>
  <si>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001 111 0503510 0000 120</t>
  </si>
  <si>
    <t>012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</si>
  <si>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</si>
  <si>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</si>
  <si>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</si>
  <si>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</si>
  <si>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</si>
  <si>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</si>
  <si>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</si>
  <si>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</si>
  <si>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</si>
  <si>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</si>
  <si>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</si>
  <si>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</si>
  <si>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</si>
  <si>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</si>
  <si>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</si>
  <si>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</si>
  <si>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</si>
  <si>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</si>
  <si>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</si>
  <si>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</si>
  <si>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</si>
  <si>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</si>
  <si>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</si>
  <si>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</si>
  <si>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</si>
  <si>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</si>
  <si>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</si>
  <si>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</si>
  <si>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</si>
  <si>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</si>
  <si>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</si>
  <si>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</si>
  <si>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</si>
  <si>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</si>
  <si>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</si>
  <si>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</si>
  <si>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</si>
  <si>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</si>
  <si>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</si>
  <si>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</si>
  <si>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</si>
  <si>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</si>
  <si>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</si>
  <si>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</si>
  <si>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</si>
  <si>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</si>
  <si>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</si>
  <si>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</si>
  <si>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</si>
  <si>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</si>
  <si>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</si>
  <si>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</si>
  <si>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</si>
  <si>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</si>
  <si>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</si>
  <si>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</si>
  <si>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</si>
  <si>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</si>
  <si>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</si>
  <si>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</si>
  <si>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</si>
  <si>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</si>
  <si>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</si>
  <si>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</si>
  <si>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</si>
  <si>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</si>
  <si>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</si>
  <si>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</si>
  <si>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</si>
  <si>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</si>
  <si>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</si>
  <si>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</si>
  <si>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</si>
  <si>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</si>
  <si>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</si>
  <si>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</si>
  <si>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001 202 0302410 0000 151</t>
  </si>
  <si>
    <t>002 0103 8110014121 211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</si>
  <si>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</si>
  <si>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</si>
  <si>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</si>
  <si>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</si>
  <si>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</si>
  <si>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</si>
  <si>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</si>
  <si>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</si>
  <si>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</si>
  <si>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</si>
  <si>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</si>
  <si>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</si>
  <si>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</si>
  <si>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</si>
  <si>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</si>
  <si>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</si>
  <si>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</si>
  <si>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</si>
  <si>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</si>
  <si>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</si>
  <si>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</si>
  <si>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</si>
  <si>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</si>
  <si>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</si>
  <si>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</si>
  <si>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</si>
  <si>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</si>
  <si>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</si>
  <si>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</si>
  <si>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</si>
  <si>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</si>
  <si>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</si>
  <si>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</si>
  <si>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</si>
  <si>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001 0707 8601710244 226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</si>
  <si>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</si>
  <si>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</si>
  <si>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</si>
  <si>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</si>
  <si>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</si>
  <si>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</si>
  <si>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</si>
  <si>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</si>
  <si>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</si>
  <si>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</si>
  <si>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</si>
  <si>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</si>
  <si>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</si>
  <si>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</si>
  <si>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</si>
  <si>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</si>
  <si>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</si>
  <si>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</si>
  <si>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</si>
  <si>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</si>
  <si>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</si>
  <si>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</si>
  <si>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</si>
  <si>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</si>
  <si>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</si>
  <si>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</si>
  <si>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</si>
  <si>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</si>
  <si>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</si>
  <si>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</si>
  <si>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</si>
  <si>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</si>
  <si>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</si>
  <si>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</si>
  <si>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</si>
  <si>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</si>
  <si>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001 0409 8700009244 226</t>
  </si>
  <si>
    <t>001 0801 8600016243 225</t>
  </si>
  <si>
    <t>002 0103 8110015 244 290</t>
  </si>
  <si>
    <t>001 202 0299910 0000 151</t>
  </si>
  <si>
    <t>001 0409 8707088244 225(091)</t>
  </si>
  <si>
    <t>001 0502 8701020244 340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</si>
  <si>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</si>
  <si>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</si>
  <si>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</si>
  <si>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</si>
  <si>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</si>
  <si>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</si>
  <si>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001 0501 8700601810 242</t>
  </si>
  <si>
    <t>001 0801 8607016244 310 061</t>
  </si>
  <si>
    <t>001 1105 8601138244 223</t>
  </si>
  <si>
    <t>Безвозмездные перечисления организациям, за исключением государственных и муниципальных организаций</t>
  </si>
  <si>
    <t>001 0409 8707014244 225(083)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</si>
  <si>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</si>
  <si>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>001 0801 8600016 111 213 146</t>
  </si>
  <si>
    <t>001 0801 8600016 111 211 146</t>
  </si>
  <si>
    <t>018</t>
  </si>
  <si>
    <t>001 0801 8607035243 225</t>
  </si>
  <si>
    <t>Субсидии бюджетам поселений на софинансирование капитальных вложений в объекты муниципальной собственности</t>
  </si>
  <si>
    <t>Субвенции бюджетам поселений на выполнение передаваемых полномочий ссубъектов РФ</t>
  </si>
  <si>
    <t>001 0502 8707066 414 310</t>
  </si>
  <si>
    <t>001 0502 8707078414 226  071</t>
  </si>
  <si>
    <t>001 0502 8707026 244 225</t>
  </si>
  <si>
    <t>001 0502 8701023 243 225</t>
  </si>
  <si>
    <t>002 0103 8110015 242 221</t>
  </si>
  <si>
    <t>001 202 0207710 0000 151</t>
  </si>
  <si>
    <t>001 202 0221610 0000 151</t>
  </si>
  <si>
    <t>019</t>
  </si>
  <si>
    <t>020</t>
  </si>
  <si>
    <t>021</t>
  </si>
  <si>
    <t>022</t>
  </si>
  <si>
    <t>024</t>
  </si>
  <si>
    <t>023</t>
  </si>
  <si>
    <t>Периодичность: квартальная</t>
  </si>
  <si>
    <t>05 ноября 2014 г.</t>
  </si>
  <si>
    <t>на 01 ноября 2014 г.</t>
  </si>
  <si>
    <t>002 0103 8110015 244 226</t>
  </si>
  <si>
    <t>002 0103 8117600 540 251 011</t>
  </si>
  <si>
    <t>002 0103 8110015 122 212</t>
  </si>
  <si>
    <t>002 0103 8110014 121 213</t>
  </si>
  <si>
    <t>002 0103 8120014 121 211</t>
  </si>
  <si>
    <t>002 0103 8120014 121 213</t>
  </si>
  <si>
    <t>001 0104 8230014 121 211 070</t>
  </si>
  <si>
    <t>001 0104 8230014 121 213 070</t>
  </si>
  <si>
    <t>001 0104 8240014 121 211</t>
  </si>
  <si>
    <t>001 0104 8240014 121 211 070</t>
  </si>
  <si>
    <t>001 0104 8240014 121 213</t>
  </si>
  <si>
    <t>001 0104 8240014 121 213 070</t>
  </si>
  <si>
    <t>001 0104 8240015 242 221</t>
  </si>
  <si>
    <t>001 0104 8240015 242 226</t>
  </si>
  <si>
    <t>001 0104 8240015 242 226 029</t>
  </si>
  <si>
    <t>001 0104 8247600 540 251 001</t>
  </si>
  <si>
    <t>001 0104 8247600 540 251 003</t>
  </si>
  <si>
    <t>001 0107 8350001 244 290</t>
  </si>
  <si>
    <t>001 0111 8460002 870 290</t>
  </si>
  <si>
    <t>001 0113 8460004 244 221</t>
  </si>
  <si>
    <t>001 0113 8460004 244 223</t>
  </si>
  <si>
    <t>001 0113 8500004244 225</t>
  </si>
  <si>
    <t>001 0502 8707078 414 310</t>
  </si>
  <si>
    <t>001 219 0500010 0000 151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</si>
</sst>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1" fillId="0" borderId="0" xfId="0" applyFont="1" applyFill="1" applyAlignment="1"/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8" fillId="0" borderId="8" xfId="0" applyFont="1" applyFill="1" applyBorder="1" applyAlignment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4" fontId="0" fillId="0" borderId="13" xfId="0" applyNumberFormat="1" applyFont="1" applyFill="1" applyBorder="1" applyAlignment="1"/>
    <xf numFmtId="4" fontId="0" fillId="0" borderId="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/>
    <xf numFmtId="0" fontId="0" fillId="0" borderId="15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left" vertical="top" indent="2"/>
    </xf>
    <xf numFmtId="4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0" fillId="0" borderId="8" xfId="0" applyNumberFormat="1" applyFont="1" applyFill="1" applyBorder="1" applyAlignment="1">
      <alignment horizontal="right" vertical="top"/>
    </xf>
    <xf numFmtId="49" fontId="9" fillId="0" borderId="21" xfId="1" applyNumberFormat="1" applyFont="1" applyFill="1" applyBorder="1" applyAlignment="1">
      <alignment horizontal="left" wrapText="1"/>
    </xf>
    <xf numFmtId="0" fontId="0" fillId="0" borderId="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indent="2"/>
    </xf>
    <xf numFmtId="4" fontId="0" fillId="0" borderId="8" xfId="0" applyNumberFormat="1" applyFont="1" applyFill="1" applyBorder="1" applyAlignment="1"/>
    <xf numFmtId="4" fontId="0" fillId="0" borderId="8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top" indent="2"/>
    </xf>
    <xf numFmtId="4" fontId="10" fillId="0" borderId="17" xfId="1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" fontId="1" fillId="0" borderId="0" xfId="0" applyNumberFormat="1" applyFont="1" applyFill="1" applyAlignment="1"/>
    <xf numFmtId="4" fontId="0" fillId="0" borderId="22" xfId="0" applyNumberFormat="1" applyFont="1" applyFill="1" applyBorder="1" applyAlignment="1"/>
    <xf numFmtId="4" fontId="0" fillId="0" borderId="15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117</xdr:row>
      <xdr:rowOff>295275</xdr:rowOff>
    </xdr:from>
    <xdr:to>
      <xdr:col>10</xdr:col>
      <xdr:colOff>180975</xdr:colOff>
      <xdr:row>117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117</xdr:row>
      <xdr:rowOff>295275</xdr:rowOff>
    </xdr:from>
    <xdr:to>
      <xdr:col>3</xdr:col>
      <xdr:colOff>657225</xdr:colOff>
      <xdr:row>117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117</xdr:row>
      <xdr:rowOff>295275</xdr:rowOff>
    </xdr:from>
    <xdr:to>
      <xdr:col>1</xdr:col>
      <xdr:colOff>266700</xdr:colOff>
      <xdr:row>117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117</xdr:row>
      <xdr:rowOff>295275</xdr:rowOff>
    </xdr:from>
    <xdr:to>
      <xdr:col>1</xdr:col>
      <xdr:colOff>285750</xdr:colOff>
      <xdr:row>117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117</xdr:row>
      <xdr:rowOff>295275</xdr:rowOff>
    </xdr:from>
    <xdr:to>
      <xdr:col>3</xdr:col>
      <xdr:colOff>657225</xdr:colOff>
      <xdr:row>117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117</xdr:row>
      <xdr:rowOff>295275</xdr:rowOff>
    </xdr:from>
    <xdr:to>
      <xdr:col>8</xdr:col>
      <xdr:colOff>3175</xdr:colOff>
      <xdr:row>117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117</xdr:row>
      <xdr:rowOff>295275</xdr:rowOff>
    </xdr:from>
    <xdr:to>
      <xdr:col>3</xdr:col>
      <xdr:colOff>657225</xdr:colOff>
      <xdr:row>117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topLeftCell="A16" zoomScale="85" zoomScaleNormal="85" workbookViewId="0">
      <selection activeCell="M28" sqref="M28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9.7109375" style="1" customWidth="1"/>
    <col min="4" max="4" width="10.28515625" style="1" hidden="1" customWidth="1"/>
    <col min="5" max="5" width="12.140625" style="1" hidden="1" customWidth="1"/>
    <col min="6" max="6" width="14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4.5703125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82" t="s">
        <v>0</v>
      </c>
      <c r="F1" s="82" t="s">
        <v>0</v>
      </c>
    </row>
    <row r="2" spans="1:11" x14ac:dyDescent="0.2">
      <c r="E2" s="82" t="s">
        <v>1</v>
      </c>
      <c r="F2" s="82" t="s">
        <v>1</v>
      </c>
    </row>
    <row r="3" spans="1:11" ht="13.5" thickBot="1" x14ac:dyDescent="0.25">
      <c r="E3" s="82" t="s">
        <v>2</v>
      </c>
      <c r="F3" s="82" t="s">
        <v>2</v>
      </c>
      <c r="K3" s="35" t="s">
        <v>3</v>
      </c>
    </row>
    <row r="4" spans="1:11" x14ac:dyDescent="0.2">
      <c r="E4" s="82" t="s">
        <v>4</v>
      </c>
      <c r="F4" s="82" t="s">
        <v>4</v>
      </c>
      <c r="J4" s="36" t="s">
        <v>5</v>
      </c>
      <c r="K4" s="37" t="s">
        <v>6</v>
      </c>
    </row>
    <row r="5" spans="1:11" x14ac:dyDescent="0.2">
      <c r="B5" s="90" t="s">
        <v>234</v>
      </c>
      <c r="C5" s="90"/>
      <c r="D5" s="90"/>
      <c r="E5" s="90"/>
      <c r="F5" s="90"/>
      <c r="G5" s="90"/>
      <c r="H5" s="90"/>
      <c r="I5" s="90"/>
      <c r="J5" s="36" t="s">
        <v>7</v>
      </c>
      <c r="K5" s="38">
        <v>41944</v>
      </c>
    </row>
    <row r="6" spans="1:11" ht="25.5" customHeight="1" x14ac:dyDescent="0.2">
      <c r="A6" s="39" t="s">
        <v>8</v>
      </c>
      <c r="C6" s="91" t="s">
        <v>9</v>
      </c>
      <c r="D6" s="91"/>
      <c r="E6" s="91"/>
      <c r="F6" s="91"/>
      <c r="G6" s="91"/>
      <c r="H6" s="91"/>
      <c r="I6" s="91"/>
      <c r="K6" s="40"/>
    </row>
    <row r="7" spans="1:11" ht="25.5" x14ac:dyDescent="0.2">
      <c r="A7" s="39" t="s">
        <v>10</v>
      </c>
      <c r="C7" s="91"/>
      <c r="D7" s="91"/>
      <c r="E7" s="91"/>
      <c r="F7" s="91"/>
      <c r="G7" s="91"/>
      <c r="H7" s="91"/>
      <c r="I7" s="91"/>
      <c r="K7" s="41"/>
    </row>
    <row r="8" spans="1:11" x14ac:dyDescent="0.2">
      <c r="A8" s="39" t="s">
        <v>11</v>
      </c>
      <c r="B8" s="39"/>
      <c r="C8" s="91"/>
      <c r="D8" s="91"/>
      <c r="E8" s="91"/>
      <c r="F8" s="91"/>
      <c r="G8" s="91"/>
      <c r="H8" s="91"/>
      <c r="I8" s="91"/>
      <c r="J8" s="36" t="s">
        <v>12</v>
      </c>
      <c r="K8" s="42" t="s">
        <v>13</v>
      </c>
    </row>
    <row r="9" spans="1:11" x14ac:dyDescent="0.2">
      <c r="A9" s="39" t="s">
        <v>14</v>
      </c>
      <c r="C9" s="91"/>
      <c r="D9" s="91"/>
      <c r="E9" s="91"/>
      <c r="F9" s="91"/>
      <c r="G9" s="91"/>
      <c r="H9" s="91"/>
      <c r="I9" s="91"/>
      <c r="J9" s="36" t="s">
        <v>15</v>
      </c>
      <c r="K9" s="42" t="s">
        <v>16</v>
      </c>
    </row>
    <row r="10" spans="1:11" ht="12.75" customHeight="1" x14ac:dyDescent="0.2">
      <c r="A10" s="1" t="s">
        <v>17</v>
      </c>
      <c r="C10" s="91" t="s">
        <v>18</v>
      </c>
      <c r="D10" s="91"/>
      <c r="E10" s="91"/>
      <c r="F10" s="91"/>
      <c r="G10" s="91"/>
      <c r="H10" s="91"/>
      <c r="I10" s="91"/>
      <c r="J10" s="36" t="s">
        <v>183</v>
      </c>
      <c r="K10" s="42">
        <v>41612158</v>
      </c>
    </row>
    <row r="11" spans="1:11" x14ac:dyDescent="0.2">
      <c r="A11" s="1" t="s">
        <v>232</v>
      </c>
      <c r="J11" s="36"/>
      <c r="K11" s="42"/>
    </row>
    <row r="12" spans="1:11" ht="13.5" thickBot="1" x14ac:dyDescent="0.25">
      <c r="A12" s="1" t="s">
        <v>19</v>
      </c>
      <c r="J12" s="36" t="s">
        <v>20</v>
      </c>
      <c r="K12" s="43" t="s">
        <v>21</v>
      </c>
    </row>
    <row r="13" spans="1:11" ht="6" customHeight="1" x14ac:dyDescent="0.2"/>
    <row r="14" spans="1:11" x14ac:dyDescent="0.2">
      <c r="A14" s="92" t="s">
        <v>22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5.25" customHeight="1" x14ac:dyDescent="0.2"/>
    <row r="16" spans="1:11" ht="61.5" customHeight="1" x14ac:dyDescent="0.2">
      <c r="A16" s="83" t="s">
        <v>23</v>
      </c>
      <c r="B16" s="44" t="s">
        <v>24</v>
      </c>
      <c r="C16" s="44" t="s">
        <v>25</v>
      </c>
      <c r="D16" s="44"/>
      <c r="E16" s="44" t="s">
        <v>26</v>
      </c>
      <c r="F16" s="44" t="s">
        <v>26</v>
      </c>
      <c r="G16" s="93" t="s">
        <v>27</v>
      </c>
      <c r="H16" s="93"/>
      <c r="I16" s="93"/>
      <c r="J16" s="93"/>
      <c r="K16" s="44" t="s">
        <v>28</v>
      </c>
    </row>
    <row r="17" spans="1:18" ht="38.25" x14ac:dyDescent="0.2">
      <c r="A17" s="83"/>
      <c r="B17" s="44"/>
      <c r="C17" s="44"/>
      <c r="D17" s="44" t="s">
        <v>29</v>
      </c>
      <c r="E17" s="44"/>
      <c r="F17" s="44"/>
      <c r="G17" s="44" t="s">
        <v>30</v>
      </c>
      <c r="H17" s="44" t="s">
        <v>31</v>
      </c>
      <c r="I17" s="44" t="s">
        <v>32</v>
      </c>
      <c r="J17" s="44" t="s">
        <v>33</v>
      </c>
      <c r="K17" s="44"/>
    </row>
    <row r="18" spans="1:18" ht="13.5" thickBot="1" x14ac:dyDescent="0.25">
      <c r="A18" s="29" t="s">
        <v>34</v>
      </c>
      <c r="B18" s="29" t="s">
        <v>35</v>
      </c>
      <c r="C18" s="29" t="s">
        <v>36</v>
      </c>
      <c r="D18" s="29"/>
      <c r="E18" s="29" t="s">
        <v>37</v>
      </c>
      <c r="F18" s="29">
        <v>4</v>
      </c>
      <c r="G18" s="29">
        <v>5</v>
      </c>
      <c r="H18" s="29">
        <v>6</v>
      </c>
      <c r="I18" s="29">
        <v>7</v>
      </c>
      <c r="J18" s="45">
        <v>8</v>
      </c>
      <c r="K18" s="29">
        <v>9</v>
      </c>
    </row>
    <row r="19" spans="1:18" ht="15" x14ac:dyDescent="0.25">
      <c r="A19" s="54" t="s">
        <v>38</v>
      </c>
      <c r="B19" s="55" t="s">
        <v>39</v>
      </c>
      <c r="C19" s="56" t="s">
        <v>40</v>
      </c>
      <c r="D19" s="57">
        <f>D22+D24+D23+D25+D30+D33</f>
        <v>2315984</v>
      </c>
      <c r="E19" s="58">
        <f>E22+E24+E25+E30+E33+E23</f>
        <v>4315984</v>
      </c>
      <c r="F19" s="58">
        <f>SUM(F21:F35)</f>
        <v>45834934</v>
      </c>
      <c r="G19" s="58">
        <f>SUM(G21:G35)</f>
        <v>38009779.060000002</v>
      </c>
      <c r="H19" s="58" t="s">
        <v>41</v>
      </c>
      <c r="I19" s="58" t="s">
        <v>41</v>
      </c>
      <c r="J19" s="58">
        <f>SUM(J21:J35)</f>
        <v>38009779.060000002</v>
      </c>
      <c r="K19" s="58">
        <f>F19-G19</f>
        <v>7825154.9399999976</v>
      </c>
      <c r="L19" s="84"/>
    </row>
    <row r="20" spans="1:18" ht="15.75" thickBot="1" x14ac:dyDescent="0.3">
      <c r="A20" s="59" t="s">
        <v>42</v>
      </c>
      <c r="B20" s="60"/>
      <c r="C20" s="61"/>
      <c r="D20" s="61"/>
      <c r="E20" s="62"/>
      <c r="F20" s="62"/>
      <c r="G20" s="62"/>
      <c r="H20" s="62"/>
      <c r="I20" s="85"/>
      <c r="J20" s="63"/>
      <c r="K20" s="64"/>
    </row>
    <row r="21" spans="1:18" s="46" customFormat="1" ht="90" x14ac:dyDescent="0.25">
      <c r="A21" s="65" t="s">
        <v>48</v>
      </c>
      <c r="B21" s="55">
        <v>11</v>
      </c>
      <c r="C21" s="67" t="s">
        <v>49</v>
      </c>
      <c r="D21" s="68">
        <v>0</v>
      </c>
      <c r="E21" s="68">
        <v>0</v>
      </c>
      <c r="F21" s="68">
        <v>0</v>
      </c>
      <c r="G21" s="68">
        <v>24265091.059999999</v>
      </c>
      <c r="H21" s="68"/>
      <c r="I21" s="86"/>
      <c r="J21" s="68">
        <f>G21</f>
        <v>24265091.059999999</v>
      </c>
      <c r="K21" s="87">
        <v>0</v>
      </c>
    </row>
    <row r="22" spans="1:18" s="46" customFormat="1" ht="75" x14ac:dyDescent="0.25">
      <c r="A22" s="65" t="s">
        <v>43</v>
      </c>
      <c r="B22" s="66" t="s">
        <v>45</v>
      </c>
      <c r="C22" s="67" t="s">
        <v>44</v>
      </c>
      <c r="D22" s="68">
        <v>1083333.33</v>
      </c>
      <c r="E22" s="68">
        <f>D22*2</f>
        <v>2166666.66</v>
      </c>
      <c r="F22" s="68">
        <v>7117100</v>
      </c>
      <c r="G22" s="68">
        <v>8927108.9499999993</v>
      </c>
      <c r="H22" s="68" t="s">
        <v>41</v>
      </c>
      <c r="I22" s="68" t="s">
        <v>41</v>
      </c>
      <c r="J22" s="68">
        <f>G22</f>
        <v>8927108.9499999993</v>
      </c>
      <c r="K22" s="69">
        <v>0</v>
      </c>
    </row>
    <row r="23" spans="1:18" s="46" customFormat="1" ht="120" x14ac:dyDescent="0.25">
      <c r="A23" s="65" t="s">
        <v>50</v>
      </c>
      <c r="B23" s="60">
        <v>13</v>
      </c>
      <c r="C23" s="67" t="s">
        <v>51</v>
      </c>
      <c r="D23" s="68">
        <v>666666.67000000004</v>
      </c>
      <c r="E23" s="68">
        <f>D23*2</f>
        <v>1333333.3400000001</v>
      </c>
      <c r="F23" s="68">
        <v>19734900</v>
      </c>
      <c r="G23" s="68">
        <v>956916.7</v>
      </c>
      <c r="H23" s="68"/>
      <c r="I23" s="68"/>
      <c r="J23" s="70">
        <f>G23</f>
        <v>956916.7</v>
      </c>
      <c r="K23" s="69">
        <f>F23-G23</f>
        <v>18777983.300000001</v>
      </c>
    </row>
    <row r="24" spans="1:18" s="46" customFormat="1" ht="60" x14ac:dyDescent="0.25">
      <c r="A24" s="65" t="s">
        <v>46</v>
      </c>
      <c r="B24" s="66" t="s">
        <v>203</v>
      </c>
      <c r="C24" s="67" t="s">
        <v>47</v>
      </c>
      <c r="D24" s="68">
        <v>0</v>
      </c>
      <c r="E24" s="68">
        <f>D24*2</f>
        <v>0</v>
      </c>
      <c r="F24" s="68">
        <v>0</v>
      </c>
      <c r="G24" s="68">
        <v>1539315.42</v>
      </c>
      <c r="H24" s="68" t="s">
        <v>41</v>
      </c>
      <c r="I24" s="68" t="s">
        <v>41</v>
      </c>
      <c r="J24" s="70">
        <f t="shared" ref="J24:J30" si="0">G24</f>
        <v>1539315.42</v>
      </c>
      <c r="K24" s="69">
        <v>0</v>
      </c>
    </row>
    <row r="25" spans="1:18" s="46" customFormat="1" ht="30" x14ac:dyDescent="0.25">
      <c r="A25" s="65" t="s">
        <v>52</v>
      </c>
      <c r="B25" s="66" t="s">
        <v>204</v>
      </c>
      <c r="C25" s="67" t="s">
        <v>53</v>
      </c>
      <c r="D25" s="68">
        <v>0</v>
      </c>
      <c r="E25" s="68">
        <f>D25*2</f>
        <v>0</v>
      </c>
      <c r="F25" s="68">
        <f>D25*5</f>
        <v>0</v>
      </c>
      <c r="G25" s="68">
        <v>949699.06</v>
      </c>
      <c r="H25" s="68" t="s">
        <v>41</v>
      </c>
      <c r="I25" s="68" t="s">
        <v>41</v>
      </c>
      <c r="J25" s="70">
        <f t="shared" si="0"/>
        <v>949699.06</v>
      </c>
      <c r="K25" s="69">
        <v>0</v>
      </c>
    </row>
    <row r="26" spans="1:18" s="46" customFormat="1" ht="45" x14ac:dyDescent="0.25">
      <c r="A26" s="65" t="s">
        <v>217</v>
      </c>
      <c r="B26" s="66" t="s">
        <v>205</v>
      </c>
      <c r="C26" s="67" t="s">
        <v>224</v>
      </c>
      <c r="D26" s="68"/>
      <c r="E26" s="68"/>
      <c r="F26" s="68">
        <v>2759000</v>
      </c>
      <c r="G26" s="68"/>
      <c r="H26" s="68"/>
      <c r="I26" s="68"/>
      <c r="J26" s="70">
        <f>G26</f>
        <v>0</v>
      </c>
      <c r="K26" s="69">
        <f>F26-G26</f>
        <v>2759000</v>
      </c>
    </row>
    <row r="27" spans="1:18" s="46" customFormat="1" ht="45" x14ac:dyDescent="0.25">
      <c r="A27" s="65" t="s">
        <v>217</v>
      </c>
      <c r="B27" s="66" t="s">
        <v>205</v>
      </c>
      <c r="C27" s="67" t="s">
        <v>224</v>
      </c>
      <c r="D27" s="68"/>
      <c r="E27" s="68"/>
      <c r="F27" s="68">
        <v>2490000</v>
      </c>
      <c r="G27" s="68">
        <v>2490000</v>
      </c>
      <c r="H27" s="68"/>
      <c r="I27" s="68"/>
      <c r="J27" s="70">
        <f>G27</f>
        <v>2490000</v>
      </c>
      <c r="K27" s="69">
        <f>F27-G27</f>
        <v>0</v>
      </c>
    </row>
    <row r="28" spans="1:18" s="46" customFormat="1" ht="105" x14ac:dyDescent="0.25">
      <c r="A28" s="65" t="s">
        <v>212</v>
      </c>
      <c r="B28" s="66" t="s">
        <v>206</v>
      </c>
      <c r="C28" s="67" t="s">
        <v>225</v>
      </c>
      <c r="D28" s="68"/>
      <c r="E28" s="68"/>
      <c r="F28" s="68">
        <v>705548</v>
      </c>
      <c r="G28" s="68">
        <v>705548</v>
      </c>
      <c r="H28" s="68"/>
      <c r="I28" s="68"/>
      <c r="J28" s="70">
        <f>G28</f>
        <v>705548</v>
      </c>
      <c r="K28" s="69">
        <f t="shared" ref="K28" si="1">F28-G28</f>
        <v>0</v>
      </c>
    </row>
    <row r="29" spans="1:18" s="46" customFormat="1" ht="15" x14ac:dyDescent="0.25">
      <c r="A29" s="65" t="s">
        <v>56</v>
      </c>
      <c r="B29" s="66" t="s">
        <v>215</v>
      </c>
      <c r="C29" s="67" t="s">
        <v>198</v>
      </c>
      <c r="D29" s="68"/>
      <c r="E29" s="68"/>
      <c r="F29" s="68">
        <f>187170+970200+3000000+3782872</f>
        <v>7940242</v>
      </c>
      <c r="G29" s="68">
        <v>4921327.04</v>
      </c>
      <c r="H29" s="68"/>
      <c r="I29" s="68"/>
      <c r="J29" s="70">
        <f>G29</f>
        <v>4921327.04</v>
      </c>
      <c r="K29" s="69">
        <f>F29-G29</f>
        <v>3018914.96</v>
      </c>
    </row>
    <row r="30" spans="1:18" s="46" customFormat="1" ht="60" x14ac:dyDescent="0.25">
      <c r="A30" s="65" t="s">
        <v>54</v>
      </c>
      <c r="B30" s="66" t="s">
        <v>226</v>
      </c>
      <c r="C30" s="67" t="s">
        <v>55</v>
      </c>
      <c r="D30" s="68">
        <v>315984</v>
      </c>
      <c r="E30" s="68">
        <f>D30</f>
        <v>315984</v>
      </c>
      <c r="F30" s="68">
        <v>399444</v>
      </c>
      <c r="G30" s="68">
        <v>399444</v>
      </c>
      <c r="H30" s="68" t="s">
        <v>41</v>
      </c>
      <c r="I30" s="68" t="s">
        <v>41</v>
      </c>
      <c r="J30" s="70">
        <f t="shared" si="0"/>
        <v>399444</v>
      </c>
      <c r="K30" s="69">
        <f t="shared" ref="K30" si="2">F30-G30</f>
        <v>0</v>
      </c>
    </row>
    <row r="31" spans="1:18" s="46" customFormat="1" ht="30" x14ac:dyDescent="0.25">
      <c r="A31" s="65" t="s">
        <v>218</v>
      </c>
      <c r="B31" s="66" t="s">
        <v>227</v>
      </c>
      <c r="C31" s="67" t="s">
        <v>122</v>
      </c>
      <c r="D31" s="68"/>
      <c r="E31" s="68"/>
      <c r="F31" s="68">
        <v>2000</v>
      </c>
      <c r="G31" s="68">
        <v>2000</v>
      </c>
      <c r="H31" s="68"/>
      <c r="I31" s="68"/>
      <c r="J31" s="70">
        <f>G31</f>
        <v>2000</v>
      </c>
      <c r="K31" s="69">
        <f>F31-G31</f>
        <v>0</v>
      </c>
    </row>
    <row r="32" spans="1:18" ht="71.25" customHeight="1" x14ac:dyDescent="0.25">
      <c r="A32" s="71" t="s">
        <v>201</v>
      </c>
      <c r="B32" s="66" t="s">
        <v>228</v>
      </c>
      <c r="C32" s="78" t="s">
        <v>202</v>
      </c>
      <c r="D32" s="79">
        <v>100000</v>
      </c>
      <c r="E32" s="80"/>
      <c r="F32" s="89">
        <v>300000</v>
      </c>
      <c r="G32" s="89">
        <v>200000</v>
      </c>
      <c r="H32" s="81"/>
      <c r="I32" s="81"/>
      <c r="J32" s="70">
        <f>G32</f>
        <v>200000</v>
      </c>
      <c r="K32" s="69">
        <f>F32-G32</f>
        <v>100000</v>
      </c>
      <c r="L32" s="48"/>
      <c r="M32" s="48"/>
      <c r="N32" s="48"/>
      <c r="O32" s="48"/>
      <c r="P32" s="48"/>
      <c r="Q32" s="48"/>
      <c r="R32" s="48"/>
    </row>
    <row r="33" spans="1:18" s="46" customFormat="1" ht="30" x14ac:dyDescent="0.25">
      <c r="A33" s="65" t="s">
        <v>58</v>
      </c>
      <c r="B33" s="66" t="s">
        <v>229</v>
      </c>
      <c r="C33" s="67" t="s">
        <v>59</v>
      </c>
      <c r="D33" s="68">
        <v>250000</v>
      </c>
      <c r="E33" s="68">
        <f>D33*2</f>
        <v>500000</v>
      </c>
      <c r="F33" s="68">
        <v>1586700</v>
      </c>
      <c r="G33" s="68">
        <v>1921152.8</v>
      </c>
      <c r="H33" s="68" t="s">
        <v>41</v>
      </c>
      <c r="I33" s="68" t="s">
        <v>41</v>
      </c>
      <c r="J33" s="70">
        <f>G33</f>
        <v>1921152.8</v>
      </c>
      <c r="K33" s="69">
        <f>F33-G33</f>
        <v>-334452.80000000005</v>
      </c>
    </row>
    <row r="34" spans="1:18" s="46" customFormat="1" ht="60" x14ac:dyDescent="0.25">
      <c r="A34" s="65" t="s">
        <v>57</v>
      </c>
      <c r="B34" s="66" t="s">
        <v>231</v>
      </c>
      <c r="C34" s="67" t="s">
        <v>258</v>
      </c>
      <c r="D34" s="68"/>
      <c r="E34" s="68"/>
      <c r="F34" s="68">
        <v>0</v>
      </c>
      <c r="G34" s="68">
        <f>-14177615+2851425</f>
        <v>-11326190</v>
      </c>
      <c r="H34" s="68"/>
      <c r="I34" s="68"/>
      <c r="J34" s="70">
        <f t="shared" ref="J34" si="3">G34</f>
        <v>-11326190</v>
      </c>
      <c r="K34" s="69"/>
    </row>
    <row r="35" spans="1:18" ht="45.75" thickBot="1" x14ac:dyDescent="0.3">
      <c r="A35" s="72" t="s">
        <v>60</v>
      </c>
      <c r="B35" s="66" t="s">
        <v>230</v>
      </c>
      <c r="C35" s="73" t="s">
        <v>61</v>
      </c>
      <c r="D35" s="74">
        <v>624999.99</v>
      </c>
      <c r="E35" s="74">
        <v>474805.37</v>
      </c>
      <c r="F35" s="75">
        <v>2800000</v>
      </c>
      <c r="G35" s="75">
        <v>2058366.03</v>
      </c>
      <c r="H35" s="75"/>
      <c r="I35" s="75"/>
      <c r="J35" s="76">
        <f>G35</f>
        <v>2058366.03</v>
      </c>
      <c r="K35" s="77">
        <f t="shared" ref="K35" si="4">F35-G35</f>
        <v>741633.97</v>
      </c>
    </row>
    <row r="36" spans="1:18" x14ac:dyDescent="0.2">
      <c r="A36" s="49"/>
      <c r="B36" s="50"/>
      <c r="C36" s="50"/>
      <c r="D36" s="48"/>
      <c r="E36" s="50"/>
      <c r="F36" s="50"/>
      <c r="G36" s="50"/>
      <c r="H36" s="50"/>
      <c r="I36" s="50"/>
      <c r="J36" s="50"/>
      <c r="K36" s="50"/>
    </row>
    <row r="37" spans="1:18" ht="24.95" customHeight="1" x14ac:dyDescent="0.2">
      <c r="A37" s="51"/>
      <c r="B37" s="47"/>
      <c r="C37" s="47"/>
      <c r="D37" s="47"/>
      <c r="E37" s="52"/>
      <c r="F37" s="52"/>
      <c r="G37" s="52"/>
      <c r="H37" s="52"/>
      <c r="I37" s="52"/>
      <c r="J37" s="52"/>
      <c r="K37" s="52"/>
      <c r="L37" s="48"/>
      <c r="M37" s="48"/>
      <c r="N37" s="48"/>
      <c r="O37" s="48"/>
      <c r="P37" s="48"/>
      <c r="Q37" s="48"/>
      <c r="R37" s="48"/>
    </row>
    <row r="38" spans="1:18" ht="24.95" customHeight="1" x14ac:dyDescent="0.2">
      <c r="A38" s="53"/>
      <c r="B38" s="47"/>
      <c r="C38" s="47"/>
      <c r="D38" s="47"/>
      <c r="E38" s="47"/>
      <c r="F38" s="47"/>
      <c r="G38" s="47"/>
      <c r="H38" s="52"/>
      <c r="I38" s="52"/>
      <c r="J38" s="52"/>
      <c r="K38" s="47"/>
      <c r="L38" s="48"/>
      <c r="M38" s="48"/>
      <c r="N38" s="48"/>
      <c r="O38" s="48"/>
      <c r="P38" s="48"/>
      <c r="Q38" s="48"/>
      <c r="R38" s="48"/>
    </row>
    <row r="39" spans="1:18" ht="4.5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45" spans="1:18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2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topLeftCell="A106" workbookViewId="0">
      <selection activeCell="D78" sqref="D78"/>
    </sheetView>
  </sheetViews>
  <sheetFormatPr defaultColWidth="8.85546875" defaultRowHeight="12.75" x14ac:dyDescent="0.2"/>
  <cols>
    <col min="1" max="1" width="29.42578125" style="17" customWidth="1"/>
    <col min="2" max="2" width="5" style="17" customWidth="1"/>
    <col min="3" max="3" width="31" style="17" customWidth="1"/>
    <col min="4" max="4" width="16.85546875" style="17" customWidth="1"/>
    <col min="5" max="5" width="15.7109375" style="17" customWidth="1"/>
    <col min="6" max="6" width="15.140625" style="17" customWidth="1"/>
    <col min="7" max="8" width="3.140625" style="17" customWidth="1"/>
    <col min="9" max="9" width="15.85546875" style="17" customWidth="1"/>
    <col min="10" max="10" width="15.7109375" style="17" customWidth="1"/>
    <col min="11" max="11" width="15.42578125" style="17" customWidth="1"/>
    <col min="12" max="12" width="10" style="17" hidden="1" customWidth="1"/>
    <col min="13" max="16" width="9.140625" style="17" hidden="1" customWidth="1"/>
    <col min="17" max="19" width="0" style="17" hidden="1" customWidth="1"/>
    <col min="20" max="20" width="12.5703125" style="17" customWidth="1"/>
    <col min="21" max="256" width="8.85546875" style="17"/>
    <col min="257" max="257" width="29.42578125" style="17" customWidth="1"/>
    <col min="258" max="258" width="5" style="17" customWidth="1"/>
    <col min="259" max="259" width="26.7109375" style="17" customWidth="1"/>
    <col min="260" max="260" width="13.7109375" style="17" customWidth="1"/>
    <col min="261" max="262" width="13.5703125" style="17" customWidth="1"/>
    <col min="263" max="264" width="3.140625" style="17" customWidth="1"/>
    <col min="265" max="265" width="13.28515625" style="17" customWidth="1"/>
    <col min="266" max="266" width="13.85546875" style="17" customWidth="1"/>
    <col min="267" max="267" width="12.85546875" style="17" customWidth="1"/>
    <col min="268" max="275" width="0" style="17" hidden="1" customWidth="1"/>
    <col min="276" max="276" width="12.5703125" style="17" customWidth="1"/>
    <col min="277" max="512" width="8.85546875" style="17"/>
    <col min="513" max="513" width="29.42578125" style="17" customWidth="1"/>
    <col min="514" max="514" width="5" style="17" customWidth="1"/>
    <col min="515" max="515" width="26.7109375" style="17" customWidth="1"/>
    <col min="516" max="516" width="13.7109375" style="17" customWidth="1"/>
    <col min="517" max="518" width="13.5703125" style="17" customWidth="1"/>
    <col min="519" max="520" width="3.140625" style="17" customWidth="1"/>
    <col min="521" max="521" width="13.28515625" style="17" customWidth="1"/>
    <col min="522" max="522" width="13.85546875" style="17" customWidth="1"/>
    <col min="523" max="523" width="12.85546875" style="17" customWidth="1"/>
    <col min="524" max="531" width="0" style="17" hidden="1" customWidth="1"/>
    <col min="532" max="532" width="12.5703125" style="17" customWidth="1"/>
    <col min="533" max="768" width="8.85546875" style="17"/>
    <col min="769" max="769" width="29.42578125" style="17" customWidth="1"/>
    <col min="770" max="770" width="5" style="17" customWidth="1"/>
    <col min="771" max="771" width="26.7109375" style="17" customWidth="1"/>
    <col min="772" max="772" width="13.7109375" style="17" customWidth="1"/>
    <col min="773" max="774" width="13.5703125" style="17" customWidth="1"/>
    <col min="775" max="776" width="3.140625" style="17" customWidth="1"/>
    <col min="777" max="777" width="13.28515625" style="17" customWidth="1"/>
    <col min="778" max="778" width="13.85546875" style="17" customWidth="1"/>
    <col min="779" max="779" width="12.85546875" style="17" customWidth="1"/>
    <col min="780" max="787" width="0" style="17" hidden="1" customWidth="1"/>
    <col min="788" max="788" width="12.5703125" style="17" customWidth="1"/>
    <col min="789" max="1024" width="8.85546875" style="17"/>
    <col min="1025" max="1025" width="29.42578125" style="17" customWidth="1"/>
    <col min="1026" max="1026" width="5" style="17" customWidth="1"/>
    <col min="1027" max="1027" width="26.7109375" style="17" customWidth="1"/>
    <col min="1028" max="1028" width="13.7109375" style="17" customWidth="1"/>
    <col min="1029" max="1030" width="13.5703125" style="17" customWidth="1"/>
    <col min="1031" max="1032" width="3.140625" style="17" customWidth="1"/>
    <col min="1033" max="1033" width="13.28515625" style="17" customWidth="1"/>
    <col min="1034" max="1034" width="13.85546875" style="17" customWidth="1"/>
    <col min="1035" max="1035" width="12.85546875" style="17" customWidth="1"/>
    <col min="1036" max="1043" width="0" style="17" hidden="1" customWidth="1"/>
    <col min="1044" max="1044" width="12.5703125" style="17" customWidth="1"/>
    <col min="1045" max="1280" width="8.85546875" style="17"/>
    <col min="1281" max="1281" width="29.42578125" style="17" customWidth="1"/>
    <col min="1282" max="1282" width="5" style="17" customWidth="1"/>
    <col min="1283" max="1283" width="26.7109375" style="17" customWidth="1"/>
    <col min="1284" max="1284" width="13.7109375" style="17" customWidth="1"/>
    <col min="1285" max="1286" width="13.5703125" style="17" customWidth="1"/>
    <col min="1287" max="1288" width="3.140625" style="17" customWidth="1"/>
    <col min="1289" max="1289" width="13.28515625" style="17" customWidth="1"/>
    <col min="1290" max="1290" width="13.85546875" style="17" customWidth="1"/>
    <col min="1291" max="1291" width="12.85546875" style="17" customWidth="1"/>
    <col min="1292" max="1299" width="0" style="17" hidden="1" customWidth="1"/>
    <col min="1300" max="1300" width="12.5703125" style="17" customWidth="1"/>
    <col min="1301" max="1536" width="8.85546875" style="17"/>
    <col min="1537" max="1537" width="29.42578125" style="17" customWidth="1"/>
    <col min="1538" max="1538" width="5" style="17" customWidth="1"/>
    <col min="1539" max="1539" width="26.7109375" style="17" customWidth="1"/>
    <col min="1540" max="1540" width="13.7109375" style="17" customWidth="1"/>
    <col min="1541" max="1542" width="13.5703125" style="17" customWidth="1"/>
    <col min="1543" max="1544" width="3.140625" style="17" customWidth="1"/>
    <col min="1545" max="1545" width="13.28515625" style="17" customWidth="1"/>
    <col min="1546" max="1546" width="13.85546875" style="17" customWidth="1"/>
    <col min="1547" max="1547" width="12.85546875" style="17" customWidth="1"/>
    <col min="1548" max="1555" width="0" style="17" hidden="1" customWidth="1"/>
    <col min="1556" max="1556" width="12.5703125" style="17" customWidth="1"/>
    <col min="1557" max="1792" width="8.85546875" style="17"/>
    <col min="1793" max="1793" width="29.42578125" style="17" customWidth="1"/>
    <col min="1794" max="1794" width="5" style="17" customWidth="1"/>
    <col min="1795" max="1795" width="26.7109375" style="17" customWidth="1"/>
    <col min="1796" max="1796" width="13.7109375" style="17" customWidth="1"/>
    <col min="1797" max="1798" width="13.5703125" style="17" customWidth="1"/>
    <col min="1799" max="1800" width="3.140625" style="17" customWidth="1"/>
    <col min="1801" max="1801" width="13.28515625" style="17" customWidth="1"/>
    <col min="1802" max="1802" width="13.85546875" style="17" customWidth="1"/>
    <col min="1803" max="1803" width="12.85546875" style="17" customWidth="1"/>
    <col min="1804" max="1811" width="0" style="17" hidden="1" customWidth="1"/>
    <col min="1812" max="1812" width="12.5703125" style="17" customWidth="1"/>
    <col min="1813" max="2048" width="8.85546875" style="17"/>
    <col min="2049" max="2049" width="29.42578125" style="17" customWidth="1"/>
    <col min="2050" max="2050" width="5" style="17" customWidth="1"/>
    <col min="2051" max="2051" width="26.7109375" style="17" customWidth="1"/>
    <col min="2052" max="2052" width="13.7109375" style="17" customWidth="1"/>
    <col min="2053" max="2054" width="13.5703125" style="17" customWidth="1"/>
    <col min="2055" max="2056" width="3.140625" style="17" customWidth="1"/>
    <col min="2057" max="2057" width="13.28515625" style="17" customWidth="1"/>
    <col min="2058" max="2058" width="13.85546875" style="17" customWidth="1"/>
    <col min="2059" max="2059" width="12.85546875" style="17" customWidth="1"/>
    <col min="2060" max="2067" width="0" style="17" hidden="1" customWidth="1"/>
    <col min="2068" max="2068" width="12.5703125" style="17" customWidth="1"/>
    <col min="2069" max="2304" width="8.85546875" style="17"/>
    <col min="2305" max="2305" width="29.42578125" style="17" customWidth="1"/>
    <col min="2306" max="2306" width="5" style="17" customWidth="1"/>
    <col min="2307" max="2307" width="26.7109375" style="17" customWidth="1"/>
    <col min="2308" max="2308" width="13.7109375" style="17" customWidth="1"/>
    <col min="2309" max="2310" width="13.5703125" style="17" customWidth="1"/>
    <col min="2311" max="2312" width="3.140625" style="17" customWidth="1"/>
    <col min="2313" max="2313" width="13.28515625" style="17" customWidth="1"/>
    <col min="2314" max="2314" width="13.85546875" style="17" customWidth="1"/>
    <col min="2315" max="2315" width="12.85546875" style="17" customWidth="1"/>
    <col min="2316" max="2323" width="0" style="17" hidden="1" customWidth="1"/>
    <col min="2324" max="2324" width="12.5703125" style="17" customWidth="1"/>
    <col min="2325" max="2560" width="8.85546875" style="17"/>
    <col min="2561" max="2561" width="29.42578125" style="17" customWidth="1"/>
    <col min="2562" max="2562" width="5" style="17" customWidth="1"/>
    <col min="2563" max="2563" width="26.7109375" style="17" customWidth="1"/>
    <col min="2564" max="2564" width="13.7109375" style="17" customWidth="1"/>
    <col min="2565" max="2566" width="13.5703125" style="17" customWidth="1"/>
    <col min="2567" max="2568" width="3.140625" style="17" customWidth="1"/>
    <col min="2569" max="2569" width="13.28515625" style="17" customWidth="1"/>
    <col min="2570" max="2570" width="13.85546875" style="17" customWidth="1"/>
    <col min="2571" max="2571" width="12.85546875" style="17" customWidth="1"/>
    <col min="2572" max="2579" width="0" style="17" hidden="1" customWidth="1"/>
    <col min="2580" max="2580" width="12.5703125" style="17" customWidth="1"/>
    <col min="2581" max="2816" width="8.85546875" style="17"/>
    <col min="2817" max="2817" width="29.42578125" style="17" customWidth="1"/>
    <col min="2818" max="2818" width="5" style="17" customWidth="1"/>
    <col min="2819" max="2819" width="26.7109375" style="17" customWidth="1"/>
    <col min="2820" max="2820" width="13.7109375" style="17" customWidth="1"/>
    <col min="2821" max="2822" width="13.5703125" style="17" customWidth="1"/>
    <col min="2823" max="2824" width="3.140625" style="17" customWidth="1"/>
    <col min="2825" max="2825" width="13.28515625" style="17" customWidth="1"/>
    <col min="2826" max="2826" width="13.85546875" style="17" customWidth="1"/>
    <col min="2827" max="2827" width="12.85546875" style="17" customWidth="1"/>
    <col min="2828" max="2835" width="0" style="17" hidden="1" customWidth="1"/>
    <col min="2836" max="2836" width="12.5703125" style="17" customWidth="1"/>
    <col min="2837" max="3072" width="8.85546875" style="17"/>
    <col min="3073" max="3073" width="29.42578125" style="17" customWidth="1"/>
    <col min="3074" max="3074" width="5" style="17" customWidth="1"/>
    <col min="3075" max="3075" width="26.7109375" style="17" customWidth="1"/>
    <col min="3076" max="3076" width="13.7109375" style="17" customWidth="1"/>
    <col min="3077" max="3078" width="13.5703125" style="17" customWidth="1"/>
    <col min="3079" max="3080" width="3.140625" style="17" customWidth="1"/>
    <col min="3081" max="3081" width="13.28515625" style="17" customWidth="1"/>
    <col min="3082" max="3082" width="13.85546875" style="17" customWidth="1"/>
    <col min="3083" max="3083" width="12.85546875" style="17" customWidth="1"/>
    <col min="3084" max="3091" width="0" style="17" hidden="1" customWidth="1"/>
    <col min="3092" max="3092" width="12.5703125" style="17" customWidth="1"/>
    <col min="3093" max="3328" width="8.85546875" style="17"/>
    <col min="3329" max="3329" width="29.42578125" style="17" customWidth="1"/>
    <col min="3330" max="3330" width="5" style="17" customWidth="1"/>
    <col min="3331" max="3331" width="26.7109375" style="17" customWidth="1"/>
    <col min="3332" max="3332" width="13.7109375" style="17" customWidth="1"/>
    <col min="3333" max="3334" width="13.5703125" style="17" customWidth="1"/>
    <col min="3335" max="3336" width="3.140625" style="17" customWidth="1"/>
    <col min="3337" max="3337" width="13.28515625" style="17" customWidth="1"/>
    <col min="3338" max="3338" width="13.85546875" style="17" customWidth="1"/>
    <col min="3339" max="3339" width="12.85546875" style="17" customWidth="1"/>
    <col min="3340" max="3347" width="0" style="17" hidden="1" customWidth="1"/>
    <col min="3348" max="3348" width="12.5703125" style="17" customWidth="1"/>
    <col min="3349" max="3584" width="8.85546875" style="17"/>
    <col min="3585" max="3585" width="29.42578125" style="17" customWidth="1"/>
    <col min="3586" max="3586" width="5" style="17" customWidth="1"/>
    <col min="3587" max="3587" width="26.7109375" style="17" customWidth="1"/>
    <col min="3588" max="3588" width="13.7109375" style="17" customWidth="1"/>
    <col min="3589" max="3590" width="13.5703125" style="17" customWidth="1"/>
    <col min="3591" max="3592" width="3.140625" style="17" customWidth="1"/>
    <col min="3593" max="3593" width="13.28515625" style="17" customWidth="1"/>
    <col min="3594" max="3594" width="13.85546875" style="17" customWidth="1"/>
    <col min="3595" max="3595" width="12.85546875" style="17" customWidth="1"/>
    <col min="3596" max="3603" width="0" style="17" hidden="1" customWidth="1"/>
    <col min="3604" max="3604" width="12.5703125" style="17" customWidth="1"/>
    <col min="3605" max="3840" width="8.85546875" style="17"/>
    <col min="3841" max="3841" width="29.42578125" style="17" customWidth="1"/>
    <col min="3842" max="3842" width="5" style="17" customWidth="1"/>
    <col min="3843" max="3843" width="26.7109375" style="17" customWidth="1"/>
    <col min="3844" max="3844" width="13.7109375" style="17" customWidth="1"/>
    <col min="3845" max="3846" width="13.5703125" style="17" customWidth="1"/>
    <col min="3847" max="3848" width="3.140625" style="17" customWidth="1"/>
    <col min="3849" max="3849" width="13.28515625" style="17" customWidth="1"/>
    <col min="3850" max="3850" width="13.85546875" style="17" customWidth="1"/>
    <col min="3851" max="3851" width="12.85546875" style="17" customWidth="1"/>
    <col min="3852" max="3859" width="0" style="17" hidden="1" customWidth="1"/>
    <col min="3860" max="3860" width="12.5703125" style="17" customWidth="1"/>
    <col min="3861" max="4096" width="8.85546875" style="17"/>
    <col min="4097" max="4097" width="29.42578125" style="17" customWidth="1"/>
    <col min="4098" max="4098" width="5" style="17" customWidth="1"/>
    <col min="4099" max="4099" width="26.7109375" style="17" customWidth="1"/>
    <col min="4100" max="4100" width="13.7109375" style="17" customWidth="1"/>
    <col min="4101" max="4102" width="13.5703125" style="17" customWidth="1"/>
    <col min="4103" max="4104" width="3.140625" style="17" customWidth="1"/>
    <col min="4105" max="4105" width="13.28515625" style="17" customWidth="1"/>
    <col min="4106" max="4106" width="13.85546875" style="17" customWidth="1"/>
    <col min="4107" max="4107" width="12.85546875" style="17" customWidth="1"/>
    <col min="4108" max="4115" width="0" style="17" hidden="1" customWidth="1"/>
    <col min="4116" max="4116" width="12.5703125" style="17" customWidth="1"/>
    <col min="4117" max="4352" width="8.85546875" style="17"/>
    <col min="4353" max="4353" width="29.42578125" style="17" customWidth="1"/>
    <col min="4354" max="4354" width="5" style="17" customWidth="1"/>
    <col min="4355" max="4355" width="26.7109375" style="17" customWidth="1"/>
    <col min="4356" max="4356" width="13.7109375" style="17" customWidth="1"/>
    <col min="4357" max="4358" width="13.5703125" style="17" customWidth="1"/>
    <col min="4359" max="4360" width="3.140625" style="17" customWidth="1"/>
    <col min="4361" max="4361" width="13.28515625" style="17" customWidth="1"/>
    <col min="4362" max="4362" width="13.85546875" style="17" customWidth="1"/>
    <col min="4363" max="4363" width="12.85546875" style="17" customWidth="1"/>
    <col min="4364" max="4371" width="0" style="17" hidden="1" customWidth="1"/>
    <col min="4372" max="4372" width="12.5703125" style="17" customWidth="1"/>
    <col min="4373" max="4608" width="8.85546875" style="17"/>
    <col min="4609" max="4609" width="29.42578125" style="17" customWidth="1"/>
    <col min="4610" max="4610" width="5" style="17" customWidth="1"/>
    <col min="4611" max="4611" width="26.7109375" style="17" customWidth="1"/>
    <col min="4612" max="4612" width="13.7109375" style="17" customWidth="1"/>
    <col min="4613" max="4614" width="13.5703125" style="17" customWidth="1"/>
    <col min="4615" max="4616" width="3.140625" style="17" customWidth="1"/>
    <col min="4617" max="4617" width="13.28515625" style="17" customWidth="1"/>
    <col min="4618" max="4618" width="13.85546875" style="17" customWidth="1"/>
    <col min="4619" max="4619" width="12.85546875" style="17" customWidth="1"/>
    <col min="4620" max="4627" width="0" style="17" hidden="1" customWidth="1"/>
    <col min="4628" max="4628" width="12.5703125" style="17" customWidth="1"/>
    <col min="4629" max="4864" width="8.85546875" style="17"/>
    <col min="4865" max="4865" width="29.42578125" style="17" customWidth="1"/>
    <col min="4866" max="4866" width="5" style="17" customWidth="1"/>
    <col min="4867" max="4867" width="26.7109375" style="17" customWidth="1"/>
    <col min="4868" max="4868" width="13.7109375" style="17" customWidth="1"/>
    <col min="4869" max="4870" width="13.5703125" style="17" customWidth="1"/>
    <col min="4871" max="4872" width="3.140625" style="17" customWidth="1"/>
    <col min="4873" max="4873" width="13.28515625" style="17" customWidth="1"/>
    <col min="4874" max="4874" width="13.85546875" style="17" customWidth="1"/>
    <col min="4875" max="4875" width="12.85546875" style="17" customWidth="1"/>
    <col min="4876" max="4883" width="0" style="17" hidden="1" customWidth="1"/>
    <col min="4884" max="4884" width="12.5703125" style="17" customWidth="1"/>
    <col min="4885" max="5120" width="8.85546875" style="17"/>
    <col min="5121" max="5121" width="29.42578125" style="17" customWidth="1"/>
    <col min="5122" max="5122" width="5" style="17" customWidth="1"/>
    <col min="5123" max="5123" width="26.7109375" style="17" customWidth="1"/>
    <col min="5124" max="5124" width="13.7109375" style="17" customWidth="1"/>
    <col min="5125" max="5126" width="13.5703125" style="17" customWidth="1"/>
    <col min="5127" max="5128" width="3.140625" style="17" customWidth="1"/>
    <col min="5129" max="5129" width="13.28515625" style="17" customWidth="1"/>
    <col min="5130" max="5130" width="13.85546875" style="17" customWidth="1"/>
    <col min="5131" max="5131" width="12.85546875" style="17" customWidth="1"/>
    <col min="5132" max="5139" width="0" style="17" hidden="1" customWidth="1"/>
    <col min="5140" max="5140" width="12.5703125" style="17" customWidth="1"/>
    <col min="5141" max="5376" width="8.85546875" style="17"/>
    <col min="5377" max="5377" width="29.42578125" style="17" customWidth="1"/>
    <col min="5378" max="5378" width="5" style="17" customWidth="1"/>
    <col min="5379" max="5379" width="26.7109375" style="17" customWidth="1"/>
    <col min="5380" max="5380" width="13.7109375" style="17" customWidth="1"/>
    <col min="5381" max="5382" width="13.5703125" style="17" customWidth="1"/>
    <col min="5383" max="5384" width="3.140625" style="17" customWidth="1"/>
    <col min="5385" max="5385" width="13.28515625" style="17" customWidth="1"/>
    <col min="5386" max="5386" width="13.85546875" style="17" customWidth="1"/>
    <col min="5387" max="5387" width="12.85546875" style="17" customWidth="1"/>
    <col min="5388" max="5395" width="0" style="17" hidden="1" customWidth="1"/>
    <col min="5396" max="5396" width="12.5703125" style="17" customWidth="1"/>
    <col min="5397" max="5632" width="8.85546875" style="17"/>
    <col min="5633" max="5633" width="29.42578125" style="17" customWidth="1"/>
    <col min="5634" max="5634" width="5" style="17" customWidth="1"/>
    <col min="5635" max="5635" width="26.7109375" style="17" customWidth="1"/>
    <col min="5636" max="5636" width="13.7109375" style="17" customWidth="1"/>
    <col min="5637" max="5638" width="13.5703125" style="17" customWidth="1"/>
    <col min="5639" max="5640" width="3.140625" style="17" customWidth="1"/>
    <col min="5641" max="5641" width="13.28515625" style="17" customWidth="1"/>
    <col min="5642" max="5642" width="13.85546875" style="17" customWidth="1"/>
    <col min="5643" max="5643" width="12.85546875" style="17" customWidth="1"/>
    <col min="5644" max="5651" width="0" style="17" hidden="1" customWidth="1"/>
    <col min="5652" max="5652" width="12.5703125" style="17" customWidth="1"/>
    <col min="5653" max="5888" width="8.85546875" style="17"/>
    <col min="5889" max="5889" width="29.42578125" style="17" customWidth="1"/>
    <col min="5890" max="5890" width="5" style="17" customWidth="1"/>
    <col min="5891" max="5891" width="26.7109375" style="17" customWidth="1"/>
    <col min="5892" max="5892" width="13.7109375" style="17" customWidth="1"/>
    <col min="5893" max="5894" width="13.5703125" style="17" customWidth="1"/>
    <col min="5895" max="5896" width="3.140625" style="17" customWidth="1"/>
    <col min="5897" max="5897" width="13.28515625" style="17" customWidth="1"/>
    <col min="5898" max="5898" width="13.85546875" style="17" customWidth="1"/>
    <col min="5899" max="5899" width="12.85546875" style="17" customWidth="1"/>
    <col min="5900" max="5907" width="0" style="17" hidden="1" customWidth="1"/>
    <col min="5908" max="5908" width="12.5703125" style="17" customWidth="1"/>
    <col min="5909" max="6144" width="8.85546875" style="17"/>
    <col min="6145" max="6145" width="29.42578125" style="17" customWidth="1"/>
    <col min="6146" max="6146" width="5" style="17" customWidth="1"/>
    <col min="6147" max="6147" width="26.7109375" style="17" customWidth="1"/>
    <col min="6148" max="6148" width="13.7109375" style="17" customWidth="1"/>
    <col min="6149" max="6150" width="13.5703125" style="17" customWidth="1"/>
    <col min="6151" max="6152" width="3.140625" style="17" customWidth="1"/>
    <col min="6153" max="6153" width="13.28515625" style="17" customWidth="1"/>
    <col min="6154" max="6154" width="13.85546875" style="17" customWidth="1"/>
    <col min="6155" max="6155" width="12.85546875" style="17" customWidth="1"/>
    <col min="6156" max="6163" width="0" style="17" hidden="1" customWidth="1"/>
    <col min="6164" max="6164" width="12.5703125" style="17" customWidth="1"/>
    <col min="6165" max="6400" width="8.85546875" style="17"/>
    <col min="6401" max="6401" width="29.42578125" style="17" customWidth="1"/>
    <col min="6402" max="6402" width="5" style="17" customWidth="1"/>
    <col min="6403" max="6403" width="26.7109375" style="17" customWidth="1"/>
    <col min="6404" max="6404" width="13.7109375" style="17" customWidth="1"/>
    <col min="6405" max="6406" width="13.5703125" style="17" customWidth="1"/>
    <col min="6407" max="6408" width="3.140625" style="17" customWidth="1"/>
    <col min="6409" max="6409" width="13.28515625" style="17" customWidth="1"/>
    <col min="6410" max="6410" width="13.85546875" style="17" customWidth="1"/>
    <col min="6411" max="6411" width="12.85546875" style="17" customWidth="1"/>
    <col min="6412" max="6419" width="0" style="17" hidden="1" customWidth="1"/>
    <col min="6420" max="6420" width="12.5703125" style="17" customWidth="1"/>
    <col min="6421" max="6656" width="8.85546875" style="17"/>
    <col min="6657" max="6657" width="29.42578125" style="17" customWidth="1"/>
    <col min="6658" max="6658" width="5" style="17" customWidth="1"/>
    <col min="6659" max="6659" width="26.7109375" style="17" customWidth="1"/>
    <col min="6660" max="6660" width="13.7109375" style="17" customWidth="1"/>
    <col min="6661" max="6662" width="13.5703125" style="17" customWidth="1"/>
    <col min="6663" max="6664" width="3.140625" style="17" customWidth="1"/>
    <col min="6665" max="6665" width="13.28515625" style="17" customWidth="1"/>
    <col min="6666" max="6666" width="13.85546875" style="17" customWidth="1"/>
    <col min="6667" max="6667" width="12.85546875" style="17" customWidth="1"/>
    <col min="6668" max="6675" width="0" style="17" hidden="1" customWidth="1"/>
    <col min="6676" max="6676" width="12.5703125" style="17" customWidth="1"/>
    <col min="6677" max="6912" width="8.85546875" style="17"/>
    <col min="6913" max="6913" width="29.42578125" style="17" customWidth="1"/>
    <col min="6914" max="6914" width="5" style="17" customWidth="1"/>
    <col min="6915" max="6915" width="26.7109375" style="17" customWidth="1"/>
    <col min="6916" max="6916" width="13.7109375" style="17" customWidth="1"/>
    <col min="6917" max="6918" width="13.5703125" style="17" customWidth="1"/>
    <col min="6919" max="6920" width="3.140625" style="17" customWidth="1"/>
    <col min="6921" max="6921" width="13.28515625" style="17" customWidth="1"/>
    <col min="6922" max="6922" width="13.85546875" style="17" customWidth="1"/>
    <col min="6923" max="6923" width="12.85546875" style="17" customWidth="1"/>
    <col min="6924" max="6931" width="0" style="17" hidden="1" customWidth="1"/>
    <col min="6932" max="6932" width="12.5703125" style="17" customWidth="1"/>
    <col min="6933" max="7168" width="8.85546875" style="17"/>
    <col min="7169" max="7169" width="29.42578125" style="17" customWidth="1"/>
    <col min="7170" max="7170" width="5" style="17" customWidth="1"/>
    <col min="7171" max="7171" width="26.7109375" style="17" customWidth="1"/>
    <col min="7172" max="7172" width="13.7109375" style="17" customWidth="1"/>
    <col min="7173" max="7174" width="13.5703125" style="17" customWidth="1"/>
    <col min="7175" max="7176" width="3.140625" style="17" customWidth="1"/>
    <col min="7177" max="7177" width="13.28515625" style="17" customWidth="1"/>
    <col min="7178" max="7178" width="13.85546875" style="17" customWidth="1"/>
    <col min="7179" max="7179" width="12.85546875" style="17" customWidth="1"/>
    <col min="7180" max="7187" width="0" style="17" hidden="1" customWidth="1"/>
    <col min="7188" max="7188" width="12.5703125" style="17" customWidth="1"/>
    <col min="7189" max="7424" width="8.85546875" style="17"/>
    <col min="7425" max="7425" width="29.42578125" style="17" customWidth="1"/>
    <col min="7426" max="7426" width="5" style="17" customWidth="1"/>
    <col min="7427" max="7427" width="26.7109375" style="17" customWidth="1"/>
    <col min="7428" max="7428" width="13.7109375" style="17" customWidth="1"/>
    <col min="7429" max="7430" width="13.5703125" style="17" customWidth="1"/>
    <col min="7431" max="7432" width="3.140625" style="17" customWidth="1"/>
    <col min="7433" max="7433" width="13.28515625" style="17" customWidth="1"/>
    <col min="7434" max="7434" width="13.85546875" style="17" customWidth="1"/>
    <col min="7435" max="7435" width="12.85546875" style="17" customWidth="1"/>
    <col min="7436" max="7443" width="0" style="17" hidden="1" customWidth="1"/>
    <col min="7444" max="7444" width="12.5703125" style="17" customWidth="1"/>
    <col min="7445" max="7680" width="8.85546875" style="17"/>
    <col min="7681" max="7681" width="29.42578125" style="17" customWidth="1"/>
    <col min="7682" max="7682" width="5" style="17" customWidth="1"/>
    <col min="7683" max="7683" width="26.7109375" style="17" customWidth="1"/>
    <col min="7684" max="7684" width="13.7109375" style="17" customWidth="1"/>
    <col min="7685" max="7686" width="13.5703125" style="17" customWidth="1"/>
    <col min="7687" max="7688" width="3.140625" style="17" customWidth="1"/>
    <col min="7689" max="7689" width="13.28515625" style="17" customWidth="1"/>
    <col min="7690" max="7690" width="13.85546875" style="17" customWidth="1"/>
    <col min="7691" max="7691" width="12.85546875" style="17" customWidth="1"/>
    <col min="7692" max="7699" width="0" style="17" hidden="1" customWidth="1"/>
    <col min="7700" max="7700" width="12.5703125" style="17" customWidth="1"/>
    <col min="7701" max="7936" width="8.85546875" style="17"/>
    <col min="7937" max="7937" width="29.42578125" style="17" customWidth="1"/>
    <col min="7938" max="7938" width="5" style="17" customWidth="1"/>
    <col min="7939" max="7939" width="26.7109375" style="17" customWidth="1"/>
    <col min="7940" max="7940" width="13.7109375" style="17" customWidth="1"/>
    <col min="7941" max="7942" width="13.5703125" style="17" customWidth="1"/>
    <col min="7943" max="7944" width="3.140625" style="17" customWidth="1"/>
    <col min="7945" max="7945" width="13.28515625" style="17" customWidth="1"/>
    <col min="7946" max="7946" width="13.85546875" style="17" customWidth="1"/>
    <col min="7947" max="7947" width="12.85546875" style="17" customWidth="1"/>
    <col min="7948" max="7955" width="0" style="17" hidden="1" customWidth="1"/>
    <col min="7956" max="7956" width="12.5703125" style="17" customWidth="1"/>
    <col min="7957" max="8192" width="8.85546875" style="17"/>
    <col min="8193" max="8193" width="29.42578125" style="17" customWidth="1"/>
    <col min="8194" max="8194" width="5" style="17" customWidth="1"/>
    <col min="8195" max="8195" width="26.7109375" style="17" customWidth="1"/>
    <col min="8196" max="8196" width="13.7109375" style="17" customWidth="1"/>
    <col min="8197" max="8198" width="13.5703125" style="17" customWidth="1"/>
    <col min="8199" max="8200" width="3.140625" style="17" customWidth="1"/>
    <col min="8201" max="8201" width="13.28515625" style="17" customWidth="1"/>
    <col min="8202" max="8202" width="13.85546875" style="17" customWidth="1"/>
    <col min="8203" max="8203" width="12.85546875" style="17" customWidth="1"/>
    <col min="8204" max="8211" width="0" style="17" hidden="1" customWidth="1"/>
    <col min="8212" max="8212" width="12.5703125" style="17" customWidth="1"/>
    <col min="8213" max="8448" width="8.85546875" style="17"/>
    <col min="8449" max="8449" width="29.42578125" style="17" customWidth="1"/>
    <col min="8450" max="8450" width="5" style="17" customWidth="1"/>
    <col min="8451" max="8451" width="26.7109375" style="17" customWidth="1"/>
    <col min="8452" max="8452" width="13.7109375" style="17" customWidth="1"/>
    <col min="8453" max="8454" width="13.5703125" style="17" customWidth="1"/>
    <col min="8455" max="8456" width="3.140625" style="17" customWidth="1"/>
    <col min="8457" max="8457" width="13.28515625" style="17" customWidth="1"/>
    <col min="8458" max="8458" width="13.85546875" style="17" customWidth="1"/>
    <col min="8459" max="8459" width="12.85546875" style="17" customWidth="1"/>
    <col min="8460" max="8467" width="0" style="17" hidden="1" customWidth="1"/>
    <col min="8468" max="8468" width="12.5703125" style="17" customWidth="1"/>
    <col min="8469" max="8704" width="8.85546875" style="17"/>
    <col min="8705" max="8705" width="29.42578125" style="17" customWidth="1"/>
    <col min="8706" max="8706" width="5" style="17" customWidth="1"/>
    <col min="8707" max="8707" width="26.7109375" style="17" customWidth="1"/>
    <col min="8708" max="8708" width="13.7109375" style="17" customWidth="1"/>
    <col min="8709" max="8710" width="13.5703125" style="17" customWidth="1"/>
    <col min="8711" max="8712" width="3.140625" style="17" customWidth="1"/>
    <col min="8713" max="8713" width="13.28515625" style="17" customWidth="1"/>
    <col min="8714" max="8714" width="13.85546875" style="17" customWidth="1"/>
    <col min="8715" max="8715" width="12.85546875" style="17" customWidth="1"/>
    <col min="8716" max="8723" width="0" style="17" hidden="1" customWidth="1"/>
    <col min="8724" max="8724" width="12.5703125" style="17" customWidth="1"/>
    <col min="8725" max="8960" width="8.85546875" style="17"/>
    <col min="8961" max="8961" width="29.42578125" style="17" customWidth="1"/>
    <col min="8962" max="8962" width="5" style="17" customWidth="1"/>
    <col min="8963" max="8963" width="26.7109375" style="17" customWidth="1"/>
    <col min="8964" max="8964" width="13.7109375" style="17" customWidth="1"/>
    <col min="8965" max="8966" width="13.5703125" style="17" customWidth="1"/>
    <col min="8967" max="8968" width="3.140625" style="17" customWidth="1"/>
    <col min="8969" max="8969" width="13.28515625" style="17" customWidth="1"/>
    <col min="8970" max="8970" width="13.85546875" style="17" customWidth="1"/>
    <col min="8971" max="8971" width="12.85546875" style="17" customWidth="1"/>
    <col min="8972" max="8979" width="0" style="17" hidden="1" customWidth="1"/>
    <col min="8980" max="8980" width="12.5703125" style="17" customWidth="1"/>
    <col min="8981" max="9216" width="8.85546875" style="17"/>
    <col min="9217" max="9217" width="29.42578125" style="17" customWidth="1"/>
    <col min="9218" max="9218" width="5" style="17" customWidth="1"/>
    <col min="9219" max="9219" width="26.7109375" style="17" customWidth="1"/>
    <col min="9220" max="9220" width="13.7109375" style="17" customWidth="1"/>
    <col min="9221" max="9222" width="13.5703125" style="17" customWidth="1"/>
    <col min="9223" max="9224" width="3.140625" style="17" customWidth="1"/>
    <col min="9225" max="9225" width="13.28515625" style="17" customWidth="1"/>
    <col min="9226" max="9226" width="13.85546875" style="17" customWidth="1"/>
    <col min="9227" max="9227" width="12.85546875" style="17" customWidth="1"/>
    <col min="9228" max="9235" width="0" style="17" hidden="1" customWidth="1"/>
    <col min="9236" max="9236" width="12.5703125" style="17" customWidth="1"/>
    <col min="9237" max="9472" width="8.85546875" style="17"/>
    <col min="9473" max="9473" width="29.42578125" style="17" customWidth="1"/>
    <col min="9474" max="9474" width="5" style="17" customWidth="1"/>
    <col min="9475" max="9475" width="26.7109375" style="17" customWidth="1"/>
    <col min="9476" max="9476" width="13.7109375" style="17" customWidth="1"/>
    <col min="9477" max="9478" width="13.5703125" style="17" customWidth="1"/>
    <col min="9479" max="9480" width="3.140625" style="17" customWidth="1"/>
    <col min="9481" max="9481" width="13.28515625" style="17" customWidth="1"/>
    <col min="9482" max="9482" width="13.85546875" style="17" customWidth="1"/>
    <col min="9483" max="9483" width="12.85546875" style="17" customWidth="1"/>
    <col min="9484" max="9491" width="0" style="17" hidden="1" customWidth="1"/>
    <col min="9492" max="9492" width="12.5703125" style="17" customWidth="1"/>
    <col min="9493" max="9728" width="8.85546875" style="17"/>
    <col min="9729" max="9729" width="29.42578125" style="17" customWidth="1"/>
    <col min="9730" max="9730" width="5" style="17" customWidth="1"/>
    <col min="9731" max="9731" width="26.7109375" style="17" customWidth="1"/>
    <col min="9732" max="9732" width="13.7109375" style="17" customWidth="1"/>
    <col min="9733" max="9734" width="13.5703125" style="17" customWidth="1"/>
    <col min="9735" max="9736" width="3.140625" style="17" customWidth="1"/>
    <col min="9737" max="9737" width="13.28515625" style="17" customWidth="1"/>
    <col min="9738" max="9738" width="13.85546875" style="17" customWidth="1"/>
    <col min="9739" max="9739" width="12.85546875" style="17" customWidth="1"/>
    <col min="9740" max="9747" width="0" style="17" hidden="1" customWidth="1"/>
    <col min="9748" max="9748" width="12.5703125" style="17" customWidth="1"/>
    <col min="9749" max="9984" width="8.85546875" style="17"/>
    <col min="9985" max="9985" width="29.42578125" style="17" customWidth="1"/>
    <col min="9986" max="9986" width="5" style="17" customWidth="1"/>
    <col min="9987" max="9987" width="26.7109375" style="17" customWidth="1"/>
    <col min="9988" max="9988" width="13.7109375" style="17" customWidth="1"/>
    <col min="9989" max="9990" width="13.5703125" style="17" customWidth="1"/>
    <col min="9991" max="9992" width="3.140625" style="17" customWidth="1"/>
    <col min="9993" max="9993" width="13.28515625" style="17" customWidth="1"/>
    <col min="9994" max="9994" width="13.85546875" style="17" customWidth="1"/>
    <col min="9995" max="9995" width="12.85546875" style="17" customWidth="1"/>
    <col min="9996" max="10003" width="0" style="17" hidden="1" customWidth="1"/>
    <col min="10004" max="10004" width="12.5703125" style="17" customWidth="1"/>
    <col min="10005" max="10240" width="8.85546875" style="17"/>
    <col min="10241" max="10241" width="29.42578125" style="17" customWidth="1"/>
    <col min="10242" max="10242" width="5" style="17" customWidth="1"/>
    <col min="10243" max="10243" width="26.7109375" style="17" customWidth="1"/>
    <col min="10244" max="10244" width="13.7109375" style="17" customWidth="1"/>
    <col min="10245" max="10246" width="13.5703125" style="17" customWidth="1"/>
    <col min="10247" max="10248" width="3.140625" style="17" customWidth="1"/>
    <col min="10249" max="10249" width="13.28515625" style="17" customWidth="1"/>
    <col min="10250" max="10250" width="13.85546875" style="17" customWidth="1"/>
    <col min="10251" max="10251" width="12.85546875" style="17" customWidth="1"/>
    <col min="10252" max="10259" width="0" style="17" hidden="1" customWidth="1"/>
    <col min="10260" max="10260" width="12.5703125" style="17" customWidth="1"/>
    <col min="10261" max="10496" width="8.85546875" style="17"/>
    <col min="10497" max="10497" width="29.42578125" style="17" customWidth="1"/>
    <col min="10498" max="10498" width="5" style="17" customWidth="1"/>
    <col min="10499" max="10499" width="26.7109375" style="17" customWidth="1"/>
    <col min="10500" max="10500" width="13.7109375" style="17" customWidth="1"/>
    <col min="10501" max="10502" width="13.5703125" style="17" customWidth="1"/>
    <col min="10503" max="10504" width="3.140625" style="17" customWidth="1"/>
    <col min="10505" max="10505" width="13.28515625" style="17" customWidth="1"/>
    <col min="10506" max="10506" width="13.85546875" style="17" customWidth="1"/>
    <col min="10507" max="10507" width="12.85546875" style="17" customWidth="1"/>
    <col min="10508" max="10515" width="0" style="17" hidden="1" customWidth="1"/>
    <col min="10516" max="10516" width="12.5703125" style="17" customWidth="1"/>
    <col min="10517" max="10752" width="8.85546875" style="17"/>
    <col min="10753" max="10753" width="29.42578125" style="17" customWidth="1"/>
    <col min="10754" max="10754" width="5" style="17" customWidth="1"/>
    <col min="10755" max="10755" width="26.7109375" style="17" customWidth="1"/>
    <col min="10756" max="10756" width="13.7109375" style="17" customWidth="1"/>
    <col min="10757" max="10758" width="13.5703125" style="17" customWidth="1"/>
    <col min="10759" max="10760" width="3.140625" style="17" customWidth="1"/>
    <col min="10761" max="10761" width="13.28515625" style="17" customWidth="1"/>
    <col min="10762" max="10762" width="13.85546875" style="17" customWidth="1"/>
    <col min="10763" max="10763" width="12.85546875" style="17" customWidth="1"/>
    <col min="10764" max="10771" width="0" style="17" hidden="1" customWidth="1"/>
    <col min="10772" max="10772" width="12.5703125" style="17" customWidth="1"/>
    <col min="10773" max="11008" width="8.85546875" style="17"/>
    <col min="11009" max="11009" width="29.42578125" style="17" customWidth="1"/>
    <col min="11010" max="11010" width="5" style="17" customWidth="1"/>
    <col min="11011" max="11011" width="26.7109375" style="17" customWidth="1"/>
    <col min="11012" max="11012" width="13.7109375" style="17" customWidth="1"/>
    <col min="11013" max="11014" width="13.5703125" style="17" customWidth="1"/>
    <col min="11015" max="11016" width="3.140625" style="17" customWidth="1"/>
    <col min="11017" max="11017" width="13.28515625" style="17" customWidth="1"/>
    <col min="11018" max="11018" width="13.85546875" style="17" customWidth="1"/>
    <col min="11019" max="11019" width="12.85546875" style="17" customWidth="1"/>
    <col min="11020" max="11027" width="0" style="17" hidden="1" customWidth="1"/>
    <col min="11028" max="11028" width="12.5703125" style="17" customWidth="1"/>
    <col min="11029" max="11264" width="8.85546875" style="17"/>
    <col min="11265" max="11265" width="29.42578125" style="17" customWidth="1"/>
    <col min="11266" max="11266" width="5" style="17" customWidth="1"/>
    <col min="11267" max="11267" width="26.7109375" style="17" customWidth="1"/>
    <col min="11268" max="11268" width="13.7109375" style="17" customWidth="1"/>
    <col min="11269" max="11270" width="13.5703125" style="17" customWidth="1"/>
    <col min="11271" max="11272" width="3.140625" style="17" customWidth="1"/>
    <col min="11273" max="11273" width="13.28515625" style="17" customWidth="1"/>
    <col min="11274" max="11274" width="13.85546875" style="17" customWidth="1"/>
    <col min="11275" max="11275" width="12.85546875" style="17" customWidth="1"/>
    <col min="11276" max="11283" width="0" style="17" hidden="1" customWidth="1"/>
    <col min="11284" max="11284" width="12.5703125" style="17" customWidth="1"/>
    <col min="11285" max="11520" width="8.85546875" style="17"/>
    <col min="11521" max="11521" width="29.42578125" style="17" customWidth="1"/>
    <col min="11522" max="11522" width="5" style="17" customWidth="1"/>
    <col min="11523" max="11523" width="26.7109375" style="17" customWidth="1"/>
    <col min="11524" max="11524" width="13.7109375" style="17" customWidth="1"/>
    <col min="11525" max="11526" width="13.5703125" style="17" customWidth="1"/>
    <col min="11527" max="11528" width="3.140625" style="17" customWidth="1"/>
    <col min="11529" max="11529" width="13.28515625" style="17" customWidth="1"/>
    <col min="11530" max="11530" width="13.85546875" style="17" customWidth="1"/>
    <col min="11531" max="11531" width="12.85546875" style="17" customWidth="1"/>
    <col min="11532" max="11539" width="0" style="17" hidden="1" customWidth="1"/>
    <col min="11540" max="11540" width="12.5703125" style="17" customWidth="1"/>
    <col min="11541" max="11776" width="8.85546875" style="17"/>
    <col min="11777" max="11777" width="29.42578125" style="17" customWidth="1"/>
    <col min="11778" max="11778" width="5" style="17" customWidth="1"/>
    <col min="11779" max="11779" width="26.7109375" style="17" customWidth="1"/>
    <col min="11780" max="11780" width="13.7109375" style="17" customWidth="1"/>
    <col min="11781" max="11782" width="13.5703125" style="17" customWidth="1"/>
    <col min="11783" max="11784" width="3.140625" style="17" customWidth="1"/>
    <col min="11785" max="11785" width="13.28515625" style="17" customWidth="1"/>
    <col min="11786" max="11786" width="13.85546875" style="17" customWidth="1"/>
    <col min="11787" max="11787" width="12.85546875" style="17" customWidth="1"/>
    <col min="11788" max="11795" width="0" style="17" hidden="1" customWidth="1"/>
    <col min="11796" max="11796" width="12.5703125" style="17" customWidth="1"/>
    <col min="11797" max="12032" width="8.85546875" style="17"/>
    <col min="12033" max="12033" width="29.42578125" style="17" customWidth="1"/>
    <col min="12034" max="12034" width="5" style="17" customWidth="1"/>
    <col min="12035" max="12035" width="26.7109375" style="17" customWidth="1"/>
    <col min="12036" max="12036" width="13.7109375" style="17" customWidth="1"/>
    <col min="12037" max="12038" width="13.5703125" style="17" customWidth="1"/>
    <col min="12039" max="12040" width="3.140625" style="17" customWidth="1"/>
    <col min="12041" max="12041" width="13.28515625" style="17" customWidth="1"/>
    <col min="12042" max="12042" width="13.85546875" style="17" customWidth="1"/>
    <col min="12043" max="12043" width="12.85546875" style="17" customWidth="1"/>
    <col min="12044" max="12051" width="0" style="17" hidden="1" customWidth="1"/>
    <col min="12052" max="12052" width="12.5703125" style="17" customWidth="1"/>
    <col min="12053" max="12288" width="8.85546875" style="17"/>
    <col min="12289" max="12289" width="29.42578125" style="17" customWidth="1"/>
    <col min="12290" max="12290" width="5" style="17" customWidth="1"/>
    <col min="12291" max="12291" width="26.7109375" style="17" customWidth="1"/>
    <col min="12292" max="12292" width="13.7109375" style="17" customWidth="1"/>
    <col min="12293" max="12294" width="13.5703125" style="17" customWidth="1"/>
    <col min="12295" max="12296" width="3.140625" style="17" customWidth="1"/>
    <col min="12297" max="12297" width="13.28515625" style="17" customWidth="1"/>
    <col min="12298" max="12298" width="13.85546875" style="17" customWidth="1"/>
    <col min="12299" max="12299" width="12.85546875" style="17" customWidth="1"/>
    <col min="12300" max="12307" width="0" style="17" hidden="1" customWidth="1"/>
    <col min="12308" max="12308" width="12.5703125" style="17" customWidth="1"/>
    <col min="12309" max="12544" width="8.85546875" style="17"/>
    <col min="12545" max="12545" width="29.42578125" style="17" customWidth="1"/>
    <col min="12546" max="12546" width="5" style="17" customWidth="1"/>
    <col min="12547" max="12547" width="26.7109375" style="17" customWidth="1"/>
    <col min="12548" max="12548" width="13.7109375" style="17" customWidth="1"/>
    <col min="12549" max="12550" width="13.5703125" style="17" customWidth="1"/>
    <col min="12551" max="12552" width="3.140625" style="17" customWidth="1"/>
    <col min="12553" max="12553" width="13.28515625" style="17" customWidth="1"/>
    <col min="12554" max="12554" width="13.85546875" style="17" customWidth="1"/>
    <col min="12555" max="12555" width="12.85546875" style="17" customWidth="1"/>
    <col min="12556" max="12563" width="0" style="17" hidden="1" customWidth="1"/>
    <col min="12564" max="12564" width="12.5703125" style="17" customWidth="1"/>
    <col min="12565" max="12800" width="8.85546875" style="17"/>
    <col min="12801" max="12801" width="29.42578125" style="17" customWidth="1"/>
    <col min="12802" max="12802" width="5" style="17" customWidth="1"/>
    <col min="12803" max="12803" width="26.7109375" style="17" customWidth="1"/>
    <col min="12804" max="12804" width="13.7109375" style="17" customWidth="1"/>
    <col min="12805" max="12806" width="13.5703125" style="17" customWidth="1"/>
    <col min="12807" max="12808" width="3.140625" style="17" customWidth="1"/>
    <col min="12809" max="12809" width="13.28515625" style="17" customWidth="1"/>
    <col min="12810" max="12810" width="13.85546875" style="17" customWidth="1"/>
    <col min="12811" max="12811" width="12.85546875" style="17" customWidth="1"/>
    <col min="12812" max="12819" width="0" style="17" hidden="1" customWidth="1"/>
    <col min="12820" max="12820" width="12.5703125" style="17" customWidth="1"/>
    <col min="12821" max="13056" width="8.85546875" style="17"/>
    <col min="13057" max="13057" width="29.42578125" style="17" customWidth="1"/>
    <col min="13058" max="13058" width="5" style="17" customWidth="1"/>
    <col min="13059" max="13059" width="26.7109375" style="17" customWidth="1"/>
    <col min="13060" max="13060" width="13.7109375" style="17" customWidth="1"/>
    <col min="13061" max="13062" width="13.5703125" style="17" customWidth="1"/>
    <col min="13063" max="13064" width="3.140625" style="17" customWidth="1"/>
    <col min="13065" max="13065" width="13.28515625" style="17" customWidth="1"/>
    <col min="13066" max="13066" width="13.85546875" style="17" customWidth="1"/>
    <col min="13067" max="13067" width="12.85546875" style="17" customWidth="1"/>
    <col min="13068" max="13075" width="0" style="17" hidden="1" customWidth="1"/>
    <col min="13076" max="13076" width="12.5703125" style="17" customWidth="1"/>
    <col min="13077" max="13312" width="8.85546875" style="17"/>
    <col min="13313" max="13313" width="29.42578125" style="17" customWidth="1"/>
    <col min="13314" max="13314" width="5" style="17" customWidth="1"/>
    <col min="13315" max="13315" width="26.7109375" style="17" customWidth="1"/>
    <col min="13316" max="13316" width="13.7109375" style="17" customWidth="1"/>
    <col min="13317" max="13318" width="13.5703125" style="17" customWidth="1"/>
    <col min="13319" max="13320" width="3.140625" style="17" customWidth="1"/>
    <col min="13321" max="13321" width="13.28515625" style="17" customWidth="1"/>
    <col min="13322" max="13322" width="13.85546875" style="17" customWidth="1"/>
    <col min="13323" max="13323" width="12.85546875" style="17" customWidth="1"/>
    <col min="13324" max="13331" width="0" style="17" hidden="1" customWidth="1"/>
    <col min="13332" max="13332" width="12.5703125" style="17" customWidth="1"/>
    <col min="13333" max="13568" width="8.85546875" style="17"/>
    <col min="13569" max="13569" width="29.42578125" style="17" customWidth="1"/>
    <col min="13570" max="13570" width="5" style="17" customWidth="1"/>
    <col min="13571" max="13571" width="26.7109375" style="17" customWidth="1"/>
    <col min="13572" max="13572" width="13.7109375" style="17" customWidth="1"/>
    <col min="13573" max="13574" width="13.5703125" style="17" customWidth="1"/>
    <col min="13575" max="13576" width="3.140625" style="17" customWidth="1"/>
    <col min="13577" max="13577" width="13.28515625" style="17" customWidth="1"/>
    <col min="13578" max="13578" width="13.85546875" style="17" customWidth="1"/>
    <col min="13579" max="13579" width="12.85546875" style="17" customWidth="1"/>
    <col min="13580" max="13587" width="0" style="17" hidden="1" customWidth="1"/>
    <col min="13588" max="13588" width="12.5703125" style="17" customWidth="1"/>
    <col min="13589" max="13824" width="8.85546875" style="17"/>
    <col min="13825" max="13825" width="29.42578125" style="17" customWidth="1"/>
    <col min="13826" max="13826" width="5" style="17" customWidth="1"/>
    <col min="13827" max="13827" width="26.7109375" style="17" customWidth="1"/>
    <col min="13828" max="13828" width="13.7109375" style="17" customWidth="1"/>
    <col min="13829" max="13830" width="13.5703125" style="17" customWidth="1"/>
    <col min="13831" max="13832" width="3.140625" style="17" customWidth="1"/>
    <col min="13833" max="13833" width="13.28515625" style="17" customWidth="1"/>
    <col min="13834" max="13834" width="13.85546875" style="17" customWidth="1"/>
    <col min="13835" max="13835" width="12.85546875" style="17" customWidth="1"/>
    <col min="13836" max="13843" width="0" style="17" hidden="1" customWidth="1"/>
    <col min="13844" max="13844" width="12.5703125" style="17" customWidth="1"/>
    <col min="13845" max="14080" width="8.85546875" style="17"/>
    <col min="14081" max="14081" width="29.42578125" style="17" customWidth="1"/>
    <col min="14082" max="14082" width="5" style="17" customWidth="1"/>
    <col min="14083" max="14083" width="26.7109375" style="17" customWidth="1"/>
    <col min="14084" max="14084" width="13.7109375" style="17" customWidth="1"/>
    <col min="14085" max="14086" width="13.5703125" style="17" customWidth="1"/>
    <col min="14087" max="14088" width="3.140625" style="17" customWidth="1"/>
    <col min="14089" max="14089" width="13.28515625" style="17" customWidth="1"/>
    <col min="14090" max="14090" width="13.85546875" style="17" customWidth="1"/>
    <col min="14091" max="14091" width="12.85546875" style="17" customWidth="1"/>
    <col min="14092" max="14099" width="0" style="17" hidden="1" customWidth="1"/>
    <col min="14100" max="14100" width="12.5703125" style="17" customWidth="1"/>
    <col min="14101" max="14336" width="8.85546875" style="17"/>
    <col min="14337" max="14337" width="29.42578125" style="17" customWidth="1"/>
    <col min="14338" max="14338" width="5" style="17" customWidth="1"/>
    <col min="14339" max="14339" width="26.7109375" style="17" customWidth="1"/>
    <col min="14340" max="14340" width="13.7109375" style="17" customWidth="1"/>
    <col min="14341" max="14342" width="13.5703125" style="17" customWidth="1"/>
    <col min="14343" max="14344" width="3.140625" style="17" customWidth="1"/>
    <col min="14345" max="14345" width="13.28515625" style="17" customWidth="1"/>
    <col min="14346" max="14346" width="13.85546875" style="17" customWidth="1"/>
    <col min="14347" max="14347" width="12.85546875" style="17" customWidth="1"/>
    <col min="14348" max="14355" width="0" style="17" hidden="1" customWidth="1"/>
    <col min="14356" max="14356" width="12.5703125" style="17" customWidth="1"/>
    <col min="14357" max="14592" width="8.85546875" style="17"/>
    <col min="14593" max="14593" width="29.42578125" style="17" customWidth="1"/>
    <col min="14594" max="14594" width="5" style="17" customWidth="1"/>
    <col min="14595" max="14595" width="26.7109375" style="17" customWidth="1"/>
    <col min="14596" max="14596" width="13.7109375" style="17" customWidth="1"/>
    <col min="14597" max="14598" width="13.5703125" style="17" customWidth="1"/>
    <col min="14599" max="14600" width="3.140625" style="17" customWidth="1"/>
    <col min="14601" max="14601" width="13.28515625" style="17" customWidth="1"/>
    <col min="14602" max="14602" width="13.85546875" style="17" customWidth="1"/>
    <col min="14603" max="14603" width="12.85546875" style="17" customWidth="1"/>
    <col min="14604" max="14611" width="0" style="17" hidden="1" customWidth="1"/>
    <col min="14612" max="14612" width="12.5703125" style="17" customWidth="1"/>
    <col min="14613" max="14848" width="8.85546875" style="17"/>
    <col min="14849" max="14849" width="29.42578125" style="17" customWidth="1"/>
    <col min="14850" max="14850" width="5" style="17" customWidth="1"/>
    <col min="14851" max="14851" width="26.7109375" style="17" customWidth="1"/>
    <col min="14852" max="14852" width="13.7109375" style="17" customWidth="1"/>
    <col min="14853" max="14854" width="13.5703125" style="17" customWidth="1"/>
    <col min="14855" max="14856" width="3.140625" style="17" customWidth="1"/>
    <col min="14857" max="14857" width="13.28515625" style="17" customWidth="1"/>
    <col min="14858" max="14858" width="13.85546875" style="17" customWidth="1"/>
    <col min="14859" max="14859" width="12.85546875" style="17" customWidth="1"/>
    <col min="14860" max="14867" width="0" style="17" hidden="1" customWidth="1"/>
    <col min="14868" max="14868" width="12.5703125" style="17" customWidth="1"/>
    <col min="14869" max="15104" width="8.85546875" style="17"/>
    <col min="15105" max="15105" width="29.42578125" style="17" customWidth="1"/>
    <col min="15106" max="15106" width="5" style="17" customWidth="1"/>
    <col min="15107" max="15107" width="26.7109375" style="17" customWidth="1"/>
    <col min="15108" max="15108" width="13.7109375" style="17" customWidth="1"/>
    <col min="15109" max="15110" width="13.5703125" style="17" customWidth="1"/>
    <col min="15111" max="15112" width="3.140625" style="17" customWidth="1"/>
    <col min="15113" max="15113" width="13.28515625" style="17" customWidth="1"/>
    <col min="15114" max="15114" width="13.85546875" style="17" customWidth="1"/>
    <col min="15115" max="15115" width="12.85546875" style="17" customWidth="1"/>
    <col min="15116" max="15123" width="0" style="17" hidden="1" customWidth="1"/>
    <col min="15124" max="15124" width="12.5703125" style="17" customWidth="1"/>
    <col min="15125" max="15360" width="8.85546875" style="17"/>
    <col min="15361" max="15361" width="29.42578125" style="17" customWidth="1"/>
    <col min="15362" max="15362" width="5" style="17" customWidth="1"/>
    <col min="15363" max="15363" width="26.7109375" style="17" customWidth="1"/>
    <col min="15364" max="15364" width="13.7109375" style="17" customWidth="1"/>
    <col min="15365" max="15366" width="13.5703125" style="17" customWidth="1"/>
    <col min="15367" max="15368" width="3.140625" style="17" customWidth="1"/>
    <col min="15369" max="15369" width="13.28515625" style="17" customWidth="1"/>
    <col min="15370" max="15370" width="13.85546875" style="17" customWidth="1"/>
    <col min="15371" max="15371" width="12.85546875" style="17" customWidth="1"/>
    <col min="15372" max="15379" width="0" style="17" hidden="1" customWidth="1"/>
    <col min="15380" max="15380" width="12.5703125" style="17" customWidth="1"/>
    <col min="15381" max="15616" width="8.85546875" style="17"/>
    <col min="15617" max="15617" width="29.42578125" style="17" customWidth="1"/>
    <col min="15618" max="15618" width="5" style="17" customWidth="1"/>
    <col min="15619" max="15619" width="26.7109375" style="17" customWidth="1"/>
    <col min="15620" max="15620" width="13.7109375" style="17" customWidth="1"/>
    <col min="15621" max="15622" width="13.5703125" style="17" customWidth="1"/>
    <col min="15623" max="15624" width="3.140625" style="17" customWidth="1"/>
    <col min="15625" max="15625" width="13.28515625" style="17" customWidth="1"/>
    <col min="15626" max="15626" width="13.85546875" style="17" customWidth="1"/>
    <col min="15627" max="15627" width="12.85546875" style="17" customWidth="1"/>
    <col min="15628" max="15635" width="0" style="17" hidden="1" customWidth="1"/>
    <col min="15636" max="15636" width="12.5703125" style="17" customWidth="1"/>
    <col min="15637" max="15872" width="8.85546875" style="17"/>
    <col min="15873" max="15873" width="29.42578125" style="17" customWidth="1"/>
    <col min="15874" max="15874" width="5" style="17" customWidth="1"/>
    <col min="15875" max="15875" width="26.7109375" style="17" customWidth="1"/>
    <col min="15876" max="15876" width="13.7109375" style="17" customWidth="1"/>
    <col min="15877" max="15878" width="13.5703125" style="17" customWidth="1"/>
    <col min="15879" max="15880" width="3.140625" style="17" customWidth="1"/>
    <col min="15881" max="15881" width="13.28515625" style="17" customWidth="1"/>
    <col min="15882" max="15882" width="13.85546875" style="17" customWidth="1"/>
    <col min="15883" max="15883" width="12.85546875" style="17" customWidth="1"/>
    <col min="15884" max="15891" width="0" style="17" hidden="1" customWidth="1"/>
    <col min="15892" max="15892" width="12.5703125" style="17" customWidth="1"/>
    <col min="15893" max="16128" width="8.85546875" style="17"/>
    <col min="16129" max="16129" width="29.42578125" style="17" customWidth="1"/>
    <col min="16130" max="16130" width="5" style="17" customWidth="1"/>
    <col min="16131" max="16131" width="26.7109375" style="17" customWidth="1"/>
    <col min="16132" max="16132" width="13.7109375" style="17" customWidth="1"/>
    <col min="16133" max="16134" width="13.5703125" style="17" customWidth="1"/>
    <col min="16135" max="16136" width="3.140625" style="17" customWidth="1"/>
    <col min="16137" max="16137" width="13.28515625" style="17" customWidth="1"/>
    <col min="16138" max="16138" width="13.85546875" style="17" customWidth="1"/>
    <col min="16139" max="16139" width="12.85546875" style="17" customWidth="1"/>
    <col min="16140" max="16147" width="0" style="17" hidden="1" customWidth="1"/>
    <col min="16148" max="16148" width="12.5703125" style="17" customWidth="1"/>
    <col min="16149" max="16384" width="8.85546875" style="17"/>
  </cols>
  <sheetData>
    <row r="1" spans="1:20" ht="11.25" customHeight="1" x14ac:dyDescent="0.2">
      <c r="A1" s="94" t="s">
        <v>62</v>
      </c>
      <c r="B1" s="94"/>
      <c r="C1" s="94"/>
      <c r="D1" s="94"/>
      <c r="E1" s="94"/>
      <c r="F1" s="94"/>
      <c r="G1" s="94"/>
      <c r="H1" s="94"/>
      <c r="I1" s="94"/>
    </row>
    <row r="2" spans="1:20" ht="5.25" hidden="1" customHeight="1" x14ac:dyDescent="0.2"/>
    <row r="3" spans="1:20" ht="39.75" customHeight="1" x14ac:dyDescent="0.2">
      <c r="A3" s="88" t="s">
        <v>23</v>
      </c>
      <c r="B3" s="26" t="s">
        <v>24</v>
      </c>
      <c r="C3" s="26" t="s">
        <v>63</v>
      </c>
      <c r="D3" s="26" t="s">
        <v>26</v>
      </c>
      <c r="E3" s="26" t="s">
        <v>64</v>
      </c>
      <c r="F3" s="95" t="s">
        <v>27</v>
      </c>
      <c r="G3" s="95"/>
      <c r="H3" s="95"/>
      <c r="I3" s="95"/>
      <c r="J3" s="96" t="s">
        <v>28</v>
      </c>
      <c r="K3" s="96"/>
    </row>
    <row r="4" spans="1:20" ht="41.25" customHeight="1" x14ac:dyDescent="0.2">
      <c r="A4" s="88"/>
      <c r="B4" s="26"/>
      <c r="C4" s="26"/>
      <c r="D4" s="26"/>
      <c r="E4" s="26"/>
      <c r="F4" s="26" t="s">
        <v>30</v>
      </c>
      <c r="G4" s="26" t="s">
        <v>31</v>
      </c>
      <c r="H4" s="26" t="s">
        <v>32</v>
      </c>
      <c r="I4" s="26" t="s">
        <v>33</v>
      </c>
      <c r="J4" s="26" t="s">
        <v>65</v>
      </c>
      <c r="K4" s="26" t="s">
        <v>66</v>
      </c>
    </row>
    <row r="5" spans="1:20" x14ac:dyDescent="0.2">
      <c r="A5" s="27" t="s">
        <v>34</v>
      </c>
      <c r="B5" s="27" t="s">
        <v>35</v>
      </c>
      <c r="C5" s="27" t="s">
        <v>36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</row>
    <row r="6" spans="1:20" ht="21.75" customHeight="1" x14ac:dyDescent="0.2">
      <c r="A6" s="2" t="s">
        <v>67</v>
      </c>
      <c r="B6" s="28">
        <v>200</v>
      </c>
      <c r="C6" s="19" t="s">
        <v>40</v>
      </c>
      <c r="D6" s="31">
        <f>SUM(D8:D118)</f>
        <v>135998180</v>
      </c>
      <c r="E6" s="31">
        <f>SUM(E8:E118)</f>
        <v>135998180</v>
      </c>
      <c r="F6" s="31">
        <f>SUM(F8:F117)</f>
        <v>73050286.340000004</v>
      </c>
      <c r="G6" s="31" t="s">
        <v>41</v>
      </c>
      <c r="H6" s="31" t="s">
        <v>41</v>
      </c>
      <c r="I6" s="31">
        <f>F6</f>
        <v>73050286.340000004</v>
      </c>
      <c r="J6" s="31">
        <f>D6-F6</f>
        <v>62947893.659999996</v>
      </c>
      <c r="K6" s="31">
        <f>E6-I6</f>
        <v>62947893.659999996</v>
      </c>
    </row>
    <row r="7" spans="1:20" ht="10.5" customHeight="1" x14ac:dyDescent="0.2">
      <c r="A7" s="21" t="s">
        <v>42</v>
      </c>
      <c r="B7" s="19">
        <v>201</v>
      </c>
      <c r="C7" s="21"/>
      <c r="D7" s="32"/>
      <c r="E7" s="32"/>
      <c r="F7" s="32"/>
      <c r="G7" s="33"/>
      <c r="H7" s="33"/>
      <c r="I7" s="32"/>
      <c r="J7" s="32"/>
      <c r="K7" s="32"/>
      <c r="T7" s="25"/>
    </row>
    <row r="8" spans="1:20" x14ac:dyDescent="0.2">
      <c r="A8" s="2" t="s">
        <v>68</v>
      </c>
      <c r="B8" s="28">
        <v>202</v>
      </c>
      <c r="C8" s="30" t="s">
        <v>123</v>
      </c>
      <c r="D8" s="32">
        <v>212255.57</v>
      </c>
      <c r="E8" s="32">
        <f t="shared" ref="E8:E67" si="0">D8</f>
        <v>212255.57</v>
      </c>
      <c r="F8" s="32">
        <v>212255.57</v>
      </c>
      <c r="G8" s="33" t="s">
        <v>41</v>
      </c>
      <c r="H8" s="33" t="s">
        <v>41</v>
      </c>
      <c r="I8" s="32">
        <f t="shared" ref="I8:I87" si="1">F8</f>
        <v>212255.57</v>
      </c>
      <c r="J8" s="32">
        <f>D8-I8</f>
        <v>0</v>
      </c>
      <c r="K8" s="32">
        <f>E8-I8</f>
        <v>0</v>
      </c>
    </row>
    <row r="9" spans="1:20" ht="25.5" x14ac:dyDescent="0.2">
      <c r="A9" s="2" t="s">
        <v>70</v>
      </c>
      <c r="B9" s="19">
        <v>203</v>
      </c>
      <c r="C9" s="30" t="s">
        <v>238</v>
      </c>
      <c r="D9" s="32">
        <v>72629.23</v>
      </c>
      <c r="E9" s="32">
        <f t="shared" si="0"/>
        <v>72629.23</v>
      </c>
      <c r="F9" s="32">
        <v>72629.23</v>
      </c>
      <c r="G9" s="33" t="s">
        <v>41</v>
      </c>
      <c r="H9" s="33" t="s">
        <v>41</v>
      </c>
      <c r="I9" s="32">
        <f t="shared" si="1"/>
        <v>72629.23</v>
      </c>
      <c r="J9" s="32">
        <f t="shared" ref="J9:J87" si="2">D9-I9</f>
        <v>0</v>
      </c>
      <c r="K9" s="32">
        <f t="shared" ref="K9:K87" si="3">E9-I9</f>
        <v>0</v>
      </c>
    </row>
    <row r="10" spans="1:20" ht="19.5" customHeight="1" x14ac:dyDescent="0.2">
      <c r="A10" s="2" t="s">
        <v>69</v>
      </c>
      <c r="B10" s="28">
        <v>204</v>
      </c>
      <c r="C10" s="30" t="s">
        <v>237</v>
      </c>
      <c r="D10" s="32">
        <v>68400</v>
      </c>
      <c r="E10" s="32">
        <f t="shared" si="0"/>
        <v>68400</v>
      </c>
      <c r="F10" s="32">
        <v>49878.16</v>
      </c>
      <c r="G10" s="33" t="s">
        <v>41</v>
      </c>
      <c r="H10" s="33" t="s">
        <v>41</v>
      </c>
      <c r="I10" s="32">
        <f>F10</f>
        <v>49878.16</v>
      </c>
      <c r="J10" s="32">
        <f>D10-I10</f>
        <v>18521.839999999997</v>
      </c>
      <c r="K10" s="32">
        <f>E10-I10</f>
        <v>18521.839999999997</v>
      </c>
    </row>
    <row r="11" spans="1:20" x14ac:dyDescent="0.2">
      <c r="A11" s="2" t="s">
        <v>72</v>
      </c>
      <c r="B11" s="19">
        <v>205</v>
      </c>
      <c r="C11" s="30" t="s">
        <v>193</v>
      </c>
      <c r="D11" s="32">
        <v>603500</v>
      </c>
      <c r="E11" s="32">
        <f t="shared" si="0"/>
        <v>603500</v>
      </c>
      <c r="F11" s="32">
        <v>593740</v>
      </c>
      <c r="G11" s="33"/>
      <c r="H11" s="33"/>
      <c r="I11" s="32">
        <f>F11</f>
        <v>593740</v>
      </c>
      <c r="J11" s="32">
        <f>D11-I11</f>
        <v>9760</v>
      </c>
      <c r="K11" s="32">
        <f>E11-I11</f>
        <v>9760</v>
      </c>
    </row>
    <row r="12" spans="1:20" x14ac:dyDescent="0.2">
      <c r="A12" s="2" t="s">
        <v>76</v>
      </c>
      <c r="B12" s="28">
        <v>206</v>
      </c>
      <c r="C12" s="30" t="s">
        <v>223</v>
      </c>
      <c r="D12" s="32">
        <v>4000</v>
      </c>
      <c r="E12" s="32">
        <f t="shared" si="0"/>
        <v>4000</v>
      </c>
      <c r="F12" s="32">
        <v>4000</v>
      </c>
      <c r="G12" s="33" t="s">
        <v>41</v>
      </c>
      <c r="H12" s="33" t="s">
        <v>41</v>
      </c>
      <c r="I12" s="32">
        <f t="shared" si="1"/>
        <v>4000</v>
      </c>
      <c r="J12" s="32">
        <f t="shared" si="2"/>
        <v>0</v>
      </c>
      <c r="K12" s="32">
        <f t="shared" si="3"/>
        <v>0</v>
      </c>
    </row>
    <row r="13" spans="1:20" x14ac:dyDescent="0.2">
      <c r="A13" s="2" t="s">
        <v>72</v>
      </c>
      <c r="B13" s="19">
        <v>207</v>
      </c>
      <c r="C13" s="30" t="s">
        <v>235</v>
      </c>
      <c r="D13" s="32">
        <v>40000</v>
      </c>
      <c r="E13" s="32">
        <f t="shared" si="0"/>
        <v>40000</v>
      </c>
      <c r="F13" s="32">
        <v>11418.41</v>
      </c>
      <c r="G13" s="33"/>
      <c r="H13" s="33"/>
      <c r="I13" s="32">
        <f t="shared" si="1"/>
        <v>11418.41</v>
      </c>
      <c r="J13" s="32">
        <f t="shared" si="2"/>
        <v>28581.59</v>
      </c>
      <c r="K13" s="32">
        <f t="shared" si="3"/>
        <v>28581.59</v>
      </c>
    </row>
    <row r="14" spans="1:20" x14ac:dyDescent="0.2">
      <c r="A14" s="2" t="s">
        <v>73</v>
      </c>
      <c r="B14" s="28">
        <v>208</v>
      </c>
      <c r="C14" s="30" t="s">
        <v>197</v>
      </c>
      <c r="D14" s="32">
        <v>18023</v>
      </c>
      <c r="E14" s="32">
        <f t="shared" si="0"/>
        <v>18023</v>
      </c>
      <c r="F14" s="32">
        <v>17902.88</v>
      </c>
      <c r="G14" s="33"/>
      <c r="H14" s="33"/>
      <c r="I14" s="32">
        <f t="shared" si="1"/>
        <v>17902.88</v>
      </c>
      <c r="J14" s="32">
        <f t="shared" si="2"/>
        <v>120.11999999999898</v>
      </c>
      <c r="K14" s="32">
        <f t="shared" si="3"/>
        <v>120.11999999999898</v>
      </c>
    </row>
    <row r="15" spans="1:20" ht="38.25" x14ac:dyDescent="0.2">
      <c r="A15" s="2" t="s">
        <v>79</v>
      </c>
      <c r="B15" s="19">
        <v>209</v>
      </c>
      <c r="C15" s="30" t="s">
        <v>236</v>
      </c>
      <c r="D15" s="32">
        <v>146400</v>
      </c>
      <c r="E15" s="32">
        <f t="shared" si="0"/>
        <v>146400</v>
      </c>
      <c r="F15" s="32">
        <v>0</v>
      </c>
      <c r="G15" s="33"/>
      <c r="H15" s="33"/>
      <c r="I15" s="32">
        <f>F15</f>
        <v>0</v>
      </c>
      <c r="J15" s="32">
        <f>D15-I15</f>
        <v>146400</v>
      </c>
      <c r="K15" s="32">
        <f>E15-I15</f>
        <v>146400</v>
      </c>
    </row>
    <row r="16" spans="1:20" x14ac:dyDescent="0.2">
      <c r="A16" s="2" t="s">
        <v>68</v>
      </c>
      <c r="B16" s="28">
        <v>210</v>
      </c>
      <c r="C16" s="30" t="s">
        <v>239</v>
      </c>
      <c r="D16" s="32">
        <v>1660000</v>
      </c>
      <c r="E16" s="32">
        <f t="shared" si="0"/>
        <v>1660000</v>
      </c>
      <c r="F16" s="32">
        <v>1393081.17</v>
      </c>
      <c r="G16" s="33" t="s">
        <v>41</v>
      </c>
      <c r="H16" s="33" t="s">
        <v>41</v>
      </c>
      <c r="I16" s="32">
        <f t="shared" si="1"/>
        <v>1393081.17</v>
      </c>
      <c r="J16" s="32">
        <f t="shared" si="2"/>
        <v>266918.83000000007</v>
      </c>
      <c r="K16" s="32">
        <f t="shared" si="3"/>
        <v>266918.83000000007</v>
      </c>
    </row>
    <row r="17" spans="1:12" ht="25.5" x14ac:dyDescent="0.2">
      <c r="A17" s="2" t="s">
        <v>70</v>
      </c>
      <c r="B17" s="19">
        <v>211</v>
      </c>
      <c r="C17" s="30" t="s">
        <v>240</v>
      </c>
      <c r="D17" s="32">
        <v>378800</v>
      </c>
      <c r="E17" s="32">
        <f t="shared" si="0"/>
        <v>378800</v>
      </c>
      <c r="F17" s="32">
        <v>298650.93</v>
      </c>
      <c r="G17" s="33" t="s">
        <v>41</v>
      </c>
      <c r="H17" s="33" t="s">
        <v>41</v>
      </c>
      <c r="I17" s="32">
        <f t="shared" si="1"/>
        <v>298650.93</v>
      </c>
      <c r="J17" s="32">
        <f t="shared" si="2"/>
        <v>80149.070000000007</v>
      </c>
      <c r="K17" s="32">
        <f t="shared" si="3"/>
        <v>80149.070000000007</v>
      </c>
    </row>
    <row r="18" spans="1:12" x14ac:dyDescent="0.2">
      <c r="A18" s="2" t="s">
        <v>68</v>
      </c>
      <c r="B18" s="28">
        <v>212</v>
      </c>
      <c r="C18" s="30" t="s">
        <v>241</v>
      </c>
      <c r="D18" s="32">
        <v>1529400</v>
      </c>
      <c r="E18" s="32">
        <f t="shared" si="0"/>
        <v>1529400</v>
      </c>
      <c r="F18" s="32">
        <v>1262556.45</v>
      </c>
      <c r="G18" s="33" t="s">
        <v>41</v>
      </c>
      <c r="H18" s="33" t="s">
        <v>41</v>
      </c>
      <c r="I18" s="32">
        <f t="shared" si="1"/>
        <v>1262556.45</v>
      </c>
      <c r="J18" s="32">
        <f t="shared" si="2"/>
        <v>266843.55000000005</v>
      </c>
      <c r="K18" s="32">
        <f t="shared" si="3"/>
        <v>266843.55000000005</v>
      </c>
    </row>
    <row r="19" spans="1:12" ht="25.5" x14ac:dyDescent="0.2">
      <c r="A19" s="2" t="s">
        <v>70</v>
      </c>
      <c r="B19" s="19">
        <v>213</v>
      </c>
      <c r="C19" s="30" t="s">
        <v>242</v>
      </c>
      <c r="D19" s="32">
        <v>386200</v>
      </c>
      <c r="E19" s="32">
        <f t="shared" si="0"/>
        <v>386200</v>
      </c>
      <c r="F19" s="32">
        <v>265718.19</v>
      </c>
      <c r="G19" s="33" t="s">
        <v>41</v>
      </c>
      <c r="H19" s="33" t="s">
        <v>41</v>
      </c>
      <c r="I19" s="32">
        <f t="shared" si="1"/>
        <v>265718.19</v>
      </c>
      <c r="J19" s="32">
        <f t="shared" si="2"/>
        <v>120481.81</v>
      </c>
      <c r="K19" s="32">
        <f t="shared" si="3"/>
        <v>120481.81</v>
      </c>
    </row>
    <row r="20" spans="1:12" x14ac:dyDescent="0.2">
      <c r="A20" s="2" t="s">
        <v>68</v>
      </c>
      <c r="B20" s="28">
        <v>214</v>
      </c>
      <c r="C20" s="30" t="s">
        <v>243</v>
      </c>
      <c r="D20" s="32">
        <v>1305400</v>
      </c>
      <c r="E20" s="32">
        <f t="shared" si="0"/>
        <v>1305400</v>
      </c>
      <c r="F20" s="32">
        <v>933231.5</v>
      </c>
      <c r="G20" s="33" t="s">
        <v>41</v>
      </c>
      <c r="H20" s="33" t="s">
        <v>41</v>
      </c>
      <c r="I20" s="32">
        <f t="shared" si="1"/>
        <v>933231.5</v>
      </c>
      <c r="J20" s="32">
        <f t="shared" si="2"/>
        <v>372168.5</v>
      </c>
      <c r="K20" s="32">
        <f t="shared" si="3"/>
        <v>372168.5</v>
      </c>
    </row>
    <row r="21" spans="1:12" x14ac:dyDescent="0.2">
      <c r="A21" s="2" t="s">
        <v>68</v>
      </c>
      <c r="B21" s="19">
        <v>215</v>
      </c>
      <c r="C21" s="30" t="s">
        <v>244</v>
      </c>
      <c r="D21" s="32">
        <v>6638600</v>
      </c>
      <c r="E21" s="32">
        <f t="shared" si="0"/>
        <v>6638600</v>
      </c>
      <c r="F21" s="32">
        <v>4659544.9400000004</v>
      </c>
      <c r="G21" s="33" t="s">
        <v>41</v>
      </c>
      <c r="H21" s="33" t="s">
        <v>41</v>
      </c>
      <c r="I21" s="32">
        <f t="shared" si="1"/>
        <v>4659544.9400000004</v>
      </c>
      <c r="J21" s="32">
        <f t="shared" si="2"/>
        <v>1979055.0599999996</v>
      </c>
      <c r="K21" s="32">
        <f t="shared" si="3"/>
        <v>1979055.0599999996</v>
      </c>
    </row>
    <row r="22" spans="1:12" ht="25.5" x14ac:dyDescent="0.2">
      <c r="A22" s="2" t="s">
        <v>70</v>
      </c>
      <c r="B22" s="28">
        <v>216</v>
      </c>
      <c r="C22" s="30" t="s">
        <v>245</v>
      </c>
      <c r="D22" s="32">
        <v>538333</v>
      </c>
      <c r="E22" s="32">
        <f t="shared" si="0"/>
        <v>538333</v>
      </c>
      <c r="F22" s="32">
        <v>290549.82</v>
      </c>
      <c r="G22" s="33" t="s">
        <v>41</v>
      </c>
      <c r="H22" s="33" t="s">
        <v>41</v>
      </c>
      <c r="I22" s="32">
        <f t="shared" si="1"/>
        <v>290549.82</v>
      </c>
      <c r="J22" s="32">
        <f t="shared" si="2"/>
        <v>247783.18</v>
      </c>
      <c r="K22" s="32">
        <f t="shared" si="3"/>
        <v>247783.18</v>
      </c>
      <c r="L22" s="18"/>
    </row>
    <row r="23" spans="1:12" ht="25.5" x14ac:dyDescent="0.2">
      <c r="A23" s="2" t="s">
        <v>70</v>
      </c>
      <c r="B23" s="19">
        <v>217</v>
      </c>
      <c r="C23" s="30" t="s">
        <v>246</v>
      </c>
      <c r="D23" s="32">
        <v>2025167</v>
      </c>
      <c r="E23" s="32">
        <f t="shared" si="0"/>
        <v>2025167</v>
      </c>
      <c r="F23" s="32">
        <v>1486377.18</v>
      </c>
      <c r="G23" s="33"/>
      <c r="H23" s="33"/>
      <c r="I23" s="32">
        <f t="shared" si="1"/>
        <v>1486377.18</v>
      </c>
      <c r="J23" s="32">
        <f t="shared" si="2"/>
        <v>538789.82000000007</v>
      </c>
      <c r="K23" s="32">
        <f t="shared" si="3"/>
        <v>538789.82000000007</v>
      </c>
    </row>
    <row r="24" spans="1:12" x14ac:dyDescent="0.2">
      <c r="A24" s="2" t="s">
        <v>76</v>
      </c>
      <c r="B24" s="28">
        <v>218</v>
      </c>
      <c r="C24" s="30" t="s">
        <v>247</v>
      </c>
      <c r="D24" s="32">
        <v>188000</v>
      </c>
      <c r="E24" s="32">
        <f t="shared" si="0"/>
        <v>188000</v>
      </c>
      <c r="F24" s="32">
        <v>126446.08</v>
      </c>
      <c r="G24" s="33" t="s">
        <v>41</v>
      </c>
      <c r="H24" s="33" t="s">
        <v>41</v>
      </c>
      <c r="I24" s="32">
        <f t="shared" si="1"/>
        <v>126446.08</v>
      </c>
      <c r="J24" s="32">
        <f t="shared" si="2"/>
        <v>61553.919999999998</v>
      </c>
      <c r="K24" s="32">
        <f t="shared" si="3"/>
        <v>61553.919999999998</v>
      </c>
    </row>
    <row r="25" spans="1:12" x14ac:dyDescent="0.2">
      <c r="A25" s="2" t="s">
        <v>72</v>
      </c>
      <c r="B25" s="19">
        <v>219</v>
      </c>
      <c r="C25" s="30" t="s">
        <v>248</v>
      </c>
      <c r="D25" s="32">
        <v>4200</v>
      </c>
      <c r="E25" s="32">
        <f t="shared" si="0"/>
        <v>4200</v>
      </c>
      <c r="F25" s="32">
        <v>0</v>
      </c>
      <c r="G25" s="33" t="s">
        <v>41</v>
      </c>
      <c r="H25" s="33" t="s">
        <v>41</v>
      </c>
      <c r="I25" s="32">
        <f t="shared" si="1"/>
        <v>0</v>
      </c>
      <c r="J25" s="32">
        <f t="shared" si="2"/>
        <v>4200</v>
      </c>
      <c r="K25" s="32">
        <f t="shared" si="3"/>
        <v>4200</v>
      </c>
      <c r="L25" s="18"/>
    </row>
    <row r="26" spans="1:12" x14ac:dyDescent="0.2">
      <c r="A26" s="2" t="s">
        <v>72</v>
      </c>
      <c r="B26" s="28">
        <v>220</v>
      </c>
      <c r="C26" s="30" t="s">
        <v>249</v>
      </c>
      <c r="D26" s="32">
        <v>2000</v>
      </c>
      <c r="E26" s="32">
        <f t="shared" si="0"/>
        <v>2000</v>
      </c>
      <c r="F26" s="32">
        <v>0</v>
      </c>
      <c r="G26" s="33"/>
      <c r="H26" s="33"/>
      <c r="I26" s="32">
        <f t="shared" si="1"/>
        <v>0</v>
      </c>
      <c r="J26" s="32">
        <f t="shared" si="2"/>
        <v>2000</v>
      </c>
      <c r="K26" s="32">
        <f t="shared" si="3"/>
        <v>2000</v>
      </c>
    </row>
    <row r="27" spans="1:12" ht="38.25" x14ac:dyDescent="0.2">
      <c r="A27" s="2" t="s">
        <v>79</v>
      </c>
      <c r="B27" s="19">
        <v>221</v>
      </c>
      <c r="C27" s="30" t="s">
        <v>250</v>
      </c>
      <c r="D27" s="32">
        <v>443025</v>
      </c>
      <c r="E27" s="32">
        <f t="shared" si="0"/>
        <v>443025</v>
      </c>
      <c r="F27" s="32">
        <v>332268.75</v>
      </c>
      <c r="G27" s="33" t="s">
        <v>41</v>
      </c>
      <c r="H27" s="33" t="s">
        <v>41</v>
      </c>
      <c r="I27" s="32">
        <f t="shared" si="1"/>
        <v>332268.75</v>
      </c>
      <c r="J27" s="32">
        <f t="shared" si="2"/>
        <v>110756.25</v>
      </c>
      <c r="K27" s="32">
        <f t="shared" si="3"/>
        <v>110756.25</v>
      </c>
    </row>
    <row r="28" spans="1:12" ht="38.25" x14ac:dyDescent="0.2">
      <c r="A28" s="2" t="s">
        <v>79</v>
      </c>
      <c r="B28" s="28">
        <v>222</v>
      </c>
      <c r="C28" s="30" t="s">
        <v>251</v>
      </c>
      <c r="D28" s="32">
        <v>356800</v>
      </c>
      <c r="E28" s="32">
        <f t="shared" si="0"/>
        <v>356800</v>
      </c>
      <c r="F28" s="32">
        <v>164675.25</v>
      </c>
      <c r="G28" s="33" t="s">
        <v>41</v>
      </c>
      <c r="H28" s="33" t="s">
        <v>41</v>
      </c>
      <c r="I28" s="32">
        <f t="shared" si="1"/>
        <v>164675.25</v>
      </c>
      <c r="J28" s="32">
        <f t="shared" si="2"/>
        <v>192124.75</v>
      </c>
      <c r="K28" s="32">
        <f t="shared" si="3"/>
        <v>192124.75</v>
      </c>
    </row>
    <row r="29" spans="1:12" x14ac:dyDescent="0.2">
      <c r="A29" s="2" t="s">
        <v>73</v>
      </c>
      <c r="B29" s="19">
        <v>223</v>
      </c>
      <c r="C29" s="30" t="s">
        <v>252</v>
      </c>
      <c r="D29" s="32">
        <v>196537</v>
      </c>
      <c r="E29" s="32">
        <f t="shared" si="0"/>
        <v>196537</v>
      </c>
      <c r="F29" s="32">
        <v>196537</v>
      </c>
      <c r="G29" s="33" t="s">
        <v>41</v>
      </c>
      <c r="H29" s="33" t="s">
        <v>41</v>
      </c>
      <c r="I29" s="32">
        <f t="shared" si="1"/>
        <v>196537</v>
      </c>
      <c r="J29" s="32">
        <f t="shared" si="2"/>
        <v>0</v>
      </c>
      <c r="K29" s="32">
        <f t="shared" si="3"/>
        <v>0</v>
      </c>
    </row>
    <row r="30" spans="1:12" x14ac:dyDescent="0.2">
      <c r="A30" s="2" t="s">
        <v>73</v>
      </c>
      <c r="B30" s="28">
        <v>224</v>
      </c>
      <c r="C30" s="30" t="s">
        <v>253</v>
      </c>
      <c r="D30" s="32">
        <v>2000000</v>
      </c>
      <c r="E30" s="32">
        <f t="shared" si="0"/>
        <v>2000000</v>
      </c>
      <c r="F30" s="32">
        <v>0</v>
      </c>
      <c r="G30" s="33" t="s">
        <v>41</v>
      </c>
      <c r="H30" s="33" t="s">
        <v>41</v>
      </c>
      <c r="I30" s="32">
        <f t="shared" si="1"/>
        <v>0</v>
      </c>
      <c r="J30" s="32">
        <f t="shared" si="2"/>
        <v>2000000</v>
      </c>
      <c r="K30" s="32">
        <f t="shared" si="3"/>
        <v>2000000</v>
      </c>
    </row>
    <row r="31" spans="1:12" x14ac:dyDescent="0.2">
      <c r="A31" s="2" t="s">
        <v>76</v>
      </c>
      <c r="B31" s="19">
        <v>225</v>
      </c>
      <c r="C31" s="30" t="s">
        <v>254</v>
      </c>
      <c r="D31" s="32">
        <v>25000</v>
      </c>
      <c r="E31" s="32">
        <f t="shared" si="0"/>
        <v>25000</v>
      </c>
      <c r="F31" s="32">
        <v>18660.29</v>
      </c>
      <c r="G31" s="33"/>
      <c r="H31" s="33"/>
      <c r="I31" s="32">
        <f t="shared" si="1"/>
        <v>18660.29</v>
      </c>
      <c r="J31" s="32">
        <f t="shared" si="2"/>
        <v>6339.7099999999991</v>
      </c>
      <c r="K31" s="32">
        <f t="shared" si="3"/>
        <v>6339.7099999999991</v>
      </c>
    </row>
    <row r="32" spans="1:12" x14ac:dyDescent="0.2">
      <c r="A32" s="2" t="s">
        <v>77</v>
      </c>
      <c r="B32" s="28">
        <v>226</v>
      </c>
      <c r="C32" s="30" t="s">
        <v>255</v>
      </c>
      <c r="D32" s="32">
        <v>605000</v>
      </c>
      <c r="E32" s="32">
        <f t="shared" si="0"/>
        <v>605000</v>
      </c>
      <c r="F32" s="32">
        <v>173621.19</v>
      </c>
      <c r="G32" s="33" t="s">
        <v>41</v>
      </c>
      <c r="H32" s="33" t="s">
        <v>41</v>
      </c>
      <c r="I32" s="32">
        <f t="shared" si="1"/>
        <v>173621.19</v>
      </c>
      <c r="J32" s="32">
        <f t="shared" si="2"/>
        <v>431378.81</v>
      </c>
      <c r="K32" s="32">
        <f t="shared" si="3"/>
        <v>431378.81</v>
      </c>
    </row>
    <row r="33" spans="1:11" ht="25.5" x14ac:dyDescent="0.2">
      <c r="A33" s="2" t="s">
        <v>78</v>
      </c>
      <c r="B33" s="19">
        <v>227</v>
      </c>
      <c r="C33" s="30" t="s">
        <v>124</v>
      </c>
      <c r="D33" s="32">
        <v>107723.97</v>
      </c>
      <c r="E33" s="32">
        <f t="shared" si="0"/>
        <v>107723.97</v>
      </c>
      <c r="F33" s="32">
        <v>103353.97</v>
      </c>
      <c r="G33" s="33" t="s">
        <v>41</v>
      </c>
      <c r="H33" s="33" t="s">
        <v>41</v>
      </c>
      <c r="I33" s="32">
        <f>F33</f>
        <v>103353.97</v>
      </c>
      <c r="J33" s="32">
        <f>D33-I33</f>
        <v>4370</v>
      </c>
      <c r="K33" s="32">
        <f>E33-I33</f>
        <v>4370</v>
      </c>
    </row>
    <row r="34" spans="1:11" x14ac:dyDescent="0.2">
      <c r="A34" s="2" t="s">
        <v>72</v>
      </c>
      <c r="B34" s="28">
        <v>228</v>
      </c>
      <c r="C34" s="30" t="s">
        <v>125</v>
      </c>
      <c r="D34" s="32">
        <v>1121915.81</v>
      </c>
      <c r="E34" s="32">
        <f t="shared" si="0"/>
        <v>1121915.81</v>
      </c>
      <c r="F34" s="32">
        <v>944633.19</v>
      </c>
      <c r="G34" s="33" t="s">
        <v>41</v>
      </c>
      <c r="H34" s="33" t="s">
        <v>41</v>
      </c>
      <c r="I34" s="32">
        <f t="shared" si="1"/>
        <v>944633.19</v>
      </c>
      <c r="J34" s="32">
        <f t="shared" si="2"/>
        <v>177282.62000000011</v>
      </c>
      <c r="K34" s="32">
        <f t="shared" si="3"/>
        <v>177282.62000000011</v>
      </c>
    </row>
    <row r="35" spans="1:11" ht="25.5" x14ac:dyDescent="0.2">
      <c r="A35" s="2" t="s">
        <v>185</v>
      </c>
      <c r="B35" s="19">
        <v>229</v>
      </c>
      <c r="C35" s="30" t="s">
        <v>184</v>
      </c>
      <c r="D35" s="32">
        <v>10600</v>
      </c>
      <c r="E35" s="32">
        <f t="shared" si="0"/>
        <v>10600</v>
      </c>
      <c r="F35" s="32">
        <v>10600</v>
      </c>
      <c r="G35" s="33" t="s">
        <v>41</v>
      </c>
      <c r="H35" s="33" t="s">
        <v>41</v>
      </c>
      <c r="I35" s="32">
        <f t="shared" ref="I35" si="4">F35</f>
        <v>10600</v>
      </c>
      <c r="J35" s="32">
        <f t="shared" ref="J35" si="5">D35-I35</f>
        <v>0</v>
      </c>
      <c r="K35" s="32">
        <f t="shared" ref="K35" si="6">E35-I35</f>
        <v>0</v>
      </c>
    </row>
    <row r="36" spans="1:11" ht="25.5" x14ac:dyDescent="0.2">
      <c r="A36" s="2" t="s">
        <v>75</v>
      </c>
      <c r="B36" s="28">
        <v>230</v>
      </c>
      <c r="C36" s="30" t="s">
        <v>126</v>
      </c>
      <c r="D36" s="32">
        <v>367900</v>
      </c>
      <c r="E36" s="32">
        <f t="shared" si="0"/>
        <v>367900</v>
      </c>
      <c r="F36" s="32">
        <v>367070.66</v>
      </c>
      <c r="G36" s="33" t="s">
        <v>41</v>
      </c>
      <c r="H36" s="33" t="s">
        <v>41</v>
      </c>
      <c r="I36" s="32">
        <f t="shared" si="1"/>
        <v>367070.66</v>
      </c>
      <c r="J36" s="32">
        <f t="shared" si="2"/>
        <v>829.34000000002561</v>
      </c>
      <c r="K36" s="32">
        <f t="shared" si="3"/>
        <v>829.34000000002561</v>
      </c>
    </row>
    <row r="37" spans="1:11" x14ac:dyDescent="0.2">
      <c r="A37" s="2" t="s">
        <v>72</v>
      </c>
      <c r="B37" s="19">
        <v>231</v>
      </c>
      <c r="C37" s="30" t="s">
        <v>127</v>
      </c>
      <c r="D37" s="32">
        <v>280000</v>
      </c>
      <c r="E37" s="32">
        <f t="shared" si="0"/>
        <v>280000</v>
      </c>
      <c r="F37" s="32">
        <v>161447.91</v>
      </c>
      <c r="G37" s="33" t="s">
        <v>41</v>
      </c>
      <c r="H37" s="33" t="s">
        <v>41</v>
      </c>
      <c r="I37" s="32">
        <f>F37</f>
        <v>161447.91</v>
      </c>
      <c r="J37" s="32">
        <f>D37-I37</f>
        <v>118552.09</v>
      </c>
      <c r="K37" s="32">
        <f>E37-I37</f>
        <v>118552.09</v>
      </c>
    </row>
    <row r="38" spans="1:11" ht="25.5" x14ac:dyDescent="0.2">
      <c r="A38" s="2" t="s">
        <v>75</v>
      </c>
      <c r="B38" s="28">
        <v>232</v>
      </c>
      <c r="C38" s="30" t="s">
        <v>128</v>
      </c>
      <c r="D38" s="32">
        <v>80000</v>
      </c>
      <c r="E38" s="32">
        <f t="shared" si="0"/>
        <v>80000</v>
      </c>
      <c r="F38" s="32">
        <v>69443</v>
      </c>
      <c r="G38" s="33" t="s">
        <v>41</v>
      </c>
      <c r="H38" s="33" t="s">
        <v>41</v>
      </c>
      <c r="I38" s="32">
        <f t="shared" si="1"/>
        <v>69443</v>
      </c>
      <c r="J38" s="32">
        <f t="shared" si="2"/>
        <v>10557</v>
      </c>
      <c r="K38" s="32">
        <f t="shared" si="3"/>
        <v>10557</v>
      </c>
    </row>
    <row r="39" spans="1:11" x14ac:dyDescent="0.2">
      <c r="A39" s="2" t="s">
        <v>72</v>
      </c>
      <c r="B39" s="19">
        <v>233</v>
      </c>
      <c r="C39" s="30" t="s">
        <v>129</v>
      </c>
      <c r="D39" s="32">
        <v>3561345</v>
      </c>
      <c r="E39" s="32">
        <f t="shared" si="0"/>
        <v>3561345</v>
      </c>
      <c r="F39" s="32">
        <v>2960126.47</v>
      </c>
      <c r="G39" s="33" t="s">
        <v>41</v>
      </c>
      <c r="H39" s="33" t="s">
        <v>41</v>
      </c>
      <c r="I39" s="32">
        <f>F39</f>
        <v>2960126.47</v>
      </c>
      <c r="J39" s="32">
        <f>D39-I39</f>
        <v>601218.5299999998</v>
      </c>
      <c r="K39" s="32">
        <f>E39-I39</f>
        <v>601218.5299999998</v>
      </c>
    </row>
    <row r="40" spans="1:11" ht="25.5" x14ac:dyDescent="0.2">
      <c r="A40" s="2" t="s">
        <v>78</v>
      </c>
      <c r="B40" s="28">
        <v>234</v>
      </c>
      <c r="C40" s="30" t="s">
        <v>256</v>
      </c>
      <c r="D40" s="32">
        <v>134000</v>
      </c>
      <c r="E40" s="32">
        <f t="shared" si="0"/>
        <v>134000</v>
      </c>
      <c r="F40" s="32">
        <v>134000</v>
      </c>
      <c r="G40" s="33"/>
      <c r="H40" s="33"/>
      <c r="I40" s="32">
        <f>F40</f>
        <v>134000</v>
      </c>
      <c r="J40" s="32">
        <f>D40-I40</f>
        <v>0</v>
      </c>
      <c r="K40" s="32">
        <f>E40-I40</f>
        <v>0</v>
      </c>
    </row>
    <row r="41" spans="1:11" x14ac:dyDescent="0.2">
      <c r="A41" s="2" t="s">
        <v>72</v>
      </c>
      <c r="B41" s="19">
        <v>235</v>
      </c>
      <c r="C41" s="30" t="s">
        <v>130</v>
      </c>
      <c r="D41" s="32">
        <v>547487.68999999994</v>
      </c>
      <c r="E41" s="32">
        <f t="shared" si="0"/>
        <v>547487.68999999994</v>
      </c>
      <c r="F41" s="32">
        <v>433040.79</v>
      </c>
      <c r="G41" s="33" t="s">
        <v>41</v>
      </c>
      <c r="H41" s="33" t="s">
        <v>41</v>
      </c>
      <c r="I41" s="32">
        <f t="shared" si="1"/>
        <v>433040.79</v>
      </c>
      <c r="J41" s="32">
        <f t="shared" si="2"/>
        <v>114446.89999999997</v>
      </c>
      <c r="K41" s="32">
        <f t="shared" si="3"/>
        <v>114446.89999999997</v>
      </c>
    </row>
    <row r="42" spans="1:11" x14ac:dyDescent="0.2">
      <c r="A42" s="2" t="s">
        <v>71</v>
      </c>
      <c r="B42" s="28">
        <v>236</v>
      </c>
      <c r="C42" s="30" t="s">
        <v>131</v>
      </c>
      <c r="D42" s="32">
        <v>200875</v>
      </c>
      <c r="E42" s="32">
        <f t="shared" si="0"/>
        <v>200875</v>
      </c>
      <c r="F42" s="32">
        <v>99900</v>
      </c>
      <c r="G42" s="33" t="s">
        <v>41</v>
      </c>
      <c r="H42" s="33" t="s">
        <v>41</v>
      </c>
      <c r="I42" s="32">
        <f>F42</f>
        <v>99900</v>
      </c>
      <c r="J42" s="32">
        <f>D42-I42</f>
        <v>100975</v>
      </c>
      <c r="K42" s="32">
        <f>E42-I42</f>
        <v>100975</v>
      </c>
    </row>
    <row r="43" spans="1:11" x14ac:dyDescent="0.2">
      <c r="A43" s="2" t="s">
        <v>72</v>
      </c>
      <c r="B43" s="19">
        <v>237</v>
      </c>
      <c r="C43" s="30" t="s">
        <v>132</v>
      </c>
      <c r="D43" s="32">
        <v>113400</v>
      </c>
      <c r="E43" s="32">
        <f t="shared" si="0"/>
        <v>113400</v>
      </c>
      <c r="F43" s="32">
        <v>82200</v>
      </c>
      <c r="G43" s="33" t="s">
        <v>41</v>
      </c>
      <c r="H43" s="33" t="s">
        <v>41</v>
      </c>
      <c r="I43" s="32">
        <f t="shared" si="1"/>
        <v>82200</v>
      </c>
      <c r="J43" s="32">
        <f t="shared" si="2"/>
        <v>31200</v>
      </c>
      <c r="K43" s="32">
        <f t="shared" si="3"/>
        <v>31200</v>
      </c>
    </row>
    <row r="44" spans="1:11" x14ac:dyDescent="0.2">
      <c r="A44" s="2" t="s">
        <v>73</v>
      </c>
      <c r="B44" s="28">
        <v>238</v>
      </c>
      <c r="C44" s="30" t="s">
        <v>133</v>
      </c>
      <c r="D44" s="32">
        <v>878020</v>
      </c>
      <c r="E44" s="32">
        <f t="shared" si="0"/>
        <v>878020</v>
      </c>
      <c r="F44" s="32">
        <v>414467.49</v>
      </c>
      <c r="G44" s="33"/>
      <c r="H44" s="33"/>
      <c r="I44" s="32">
        <f t="shared" si="1"/>
        <v>414467.49</v>
      </c>
      <c r="J44" s="32">
        <f t="shared" si="2"/>
        <v>463552.51</v>
      </c>
      <c r="K44" s="32">
        <f t="shared" si="3"/>
        <v>463552.51</v>
      </c>
    </row>
    <row r="45" spans="1:11" ht="25.5" x14ac:dyDescent="0.2">
      <c r="A45" s="2" t="s">
        <v>75</v>
      </c>
      <c r="B45" s="19">
        <v>239</v>
      </c>
      <c r="C45" s="30" t="s">
        <v>134</v>
      </c>
      <c r="D45" s="32">
        <v>288000</v>
      </c>
      <c r="E45" s="32">
        <f t="shared" si="0"/>
        <v>288000</v>
      </c>
      <c r="F45" s="32">
        <v>288000</v>
      </c>
      <c r="G45" s="33"/>
      <c r="H45" s="33"/>
      <c r="I45" s="32">
        <f>F45</f>
        <v>288000</v>
      </c>
      <c r="J45" s="32">
        <f t="shared" si="2"/>
        <v>0</v>
      </c>
      <c r="K45" s="32">
        <f t="shared" si="3"/>
        <v>0</v>
      </c>
    </row>
    <row r="46" spans="1:11" ht="25.5" x14ac:dyDescent="0.2">
      <c r="A46" s="2" t="s">
        <v>74</v>
      </c>
      <c r="B46" s="28">
        <v>240</v>
      </c>
      <c r="C46" s="30" t="s">
        <v>135</v>
      </c>
      <c r="D46" s="32">
        <v>60000</v>
      </c>
      <c r="E46" s="32">
        <f t="shared" si="0"/>
        <v>60000</v>
      </c>
      <c r="F46" s="32">
        <v>54458</v>
      </c>
      <c r="G46" s="33" t="s">
        <v>41</v>
      </c>
      <c r="H46" s="33" t="s">
        <v>41</v>
      </c>
      <c r="I46" s="32">
        <f>F46</f>
        <v>54458</v>
      </c>
      <c r="J46" s="32">
        <f>D46-I46</f>
        <v>5542</v>
      </c>
      <c r="K46" s="32">
        <f>E46-I46</f>
        <v>5542</v>
      </c>
    </row>
    <row r="47" spans="1:11" x14ac:dyDescent="0.2">
      <c r="A47" s="2" t="s">
        <v>68</v>
      </c>
      <c r="B47" s="19">
        <v>241</v>
      </c>
      <c r="C47" s="30" t="s">
        <v>190</v>
      </c>
      <c r="D47" s="32">
        <v>304044</v>
      </c>
      <c r="E47" s="32">
        <f t="shared" si="0"/>
        <v>304044</v>
      </c>
      <c r="F47" s="32">
        <v>247315.74</v>
      </c>
      <c r="G47" s="33" t="s">
        <v>41</v>
      </c>
      <c r="H47" s="33" t="s">
        <v>41</v>
      </c>
      <c r="I47" s="32">
        <f>F47</f>
        <v>247315.74</v>
      </c>
      <c r="J47" s="32">
        <f>D47-I47</f>
        <v>56728.260000000009</v>
      </c>
      <c r="K47" s="32">
        <f>E47-I47</f>
        <v>56728.260000000009</v>
      </c>
    </row>
    <row r="48" spans="1:11" ht="25.5" x14ac:dyDescent="0.2">
      <c r="A48" s="2" t="s">
        <v>70</v>
      </c>
      <c r="B48" s="28">
        <v>242</v>
      </c>
      <c r="C48" s="30" t="s">
        <v>191</v>
      </c>
      <c r="D48" s="32">
        <v>95400</v>
      </c>
      <c r="E48" s="32">
        <f t="shared" si="0"/>
        <v>95400</v>
      </c>
      <c r="F48" s="32">
        <v>82737.61</v>
      </c>
      <c r="G48" s="33" t="s">
        <v>41</v>
      </c>
      <c r="H48" s="33" t="s">
        <v>41</v>
      </c>
      <c r="I48" s="32">
        <f t="shared" si="1"/>
        <v>82737.61</v>
      </c>
      <c r="J48" s="32">
        <f t="shared" si="2"/>
        <v>12662.39</v>
      </c>
      <c r="K48" s="32">
        <f t="shared" si="3"/>
        <v>12662.39</v>
      </c>
    </row>
    <row r="49" spans="1:11" x14ac:dyDescent="0.2">
      <c r="A49" s="2" t="s">
        <v>72</v>
      </c>
      <c r="B49" s="19">
        <v>243</v>
      </c>
      <c r="C49" s="30" t="s">
        <v>136</v>
      </c>
      <c r="D49" s="32">
        <v>1013910.3</v>
      </c>
      <c r="E49" s="32">
        <f t="shared" si="0"/>
        <v>1013910.3</v>
      </c>
      <c r="F49" s="32">
        <v>1013692.86</v>
      </c>
      <c r="G49" s="33" t="s">
        <v>41</v>
      </c>
      <c r="H49" s="33" t="s">
        <v>41</v>
      </c>
      <c r="I49" s="32">
        <f t="shared" si="1"/>
        <v>1013692.86</v>
      </c>
      <c r="J49" s="32">
        <f t="shared" si="2"/>
        <v>217.44000000006054</v>
      </c>
      <c r="K49" s="32">
        <f t="shared" si="3"/>
        <v>217.44000000006054</v>
      </c>
    </row>
    <row r="50" spans="1:11" ht="25.5" x14ac:dyDescent="0.2">
      <c r="A50" s="2" t="s">
        <v>78</v>
      </c>
      <c r="B50" s="28">
        <v>244</v>
      </c>
      <c r="C50" s="30" t="s">
        <v>137</v>
      </c>
      <c r="D50" s="32">
        <v>380000</v>
      </c>
      <c r="E50" s="32">
        <f t="shared" si="0"/>
        <v>380000</v>
      </c>
      <c r="F50" s="32">
        <v>0</v>
      </c>
      <c r="G50" s="33"/>
      <c r="H50" s="33"/>
      <c r="I50" s="32">
        <f t="shared" si="1"/>
        <v>0</v>
      </c>
      <c r="J50" s="32">
        <f t="shared" si="2"/>
        <v>380000</v>
      </c>
      <c r="K50" s="32">
        <f t="shared" si="3"/>
        <v>380000</v>
      </c>
    </row>
    <row r="51" spans="1:11" x14ac:dyDescent="0.2">
      <c r="A51" s="2" t="s">
        <v>72</v>
      </c>
      <c r="B51" s="19">
        <v>245</v>
      </c>
      <c r="C51" s="30" t="s">
        <v>138</v>
      </c>
      <c r="D51" s="32">
        <v>77357</v>
      </c>
      <c r="E51" s="32">
        <f t="shared" si="0"/>
        <v>77357</v>
      </c>
      <c r="F51" s="32">
        <v>0</v>
      </c>
      <c r="G51" s="33"/>
      <c r="H51" s="33"/>
      <c r="I51" s="32">
        <f t="shared" si="1"/>
        <v>0</v>
      </c>
      <c r="J51" s="32">
        <f t="shared" si="2"/>
        <v>77357</v>
      </c>
      <c r="K51" s="32">
        <f t="shared" si="3"/>
        <v>77357</v>
      </c>
    </row>
    <row r="52" spans="1:11" ht="25.5" x14ac:dyDescent="0.2">
      <c r="A52" s="2" t="s">
        <v>75</v>
      </c>
      <c r="B52" s="28">
        <v>246</v>
      </c>
      <c r="C52" s="30" t="s">
        <v>139</v>
      </c>
      <c r="D52" s="32">
        <v>78798</v>
      </c>
      <c r="E52" s="32">
        <f t="shared" si="0"/>
        <v>78798</v>
      </c>
      <c r="F52" s="32">
        <v>0</v>
      </c>
      <c r="G52" s="33"/>
      <c r="H52" s="33"/>
      <c r="I52" s="32">
        <f>F52</f>
        <v>0</v>
      </c>
      <c r="J52" s="32">
        <f>D52-I52</f>
        <v>78798</v>
      </c>
      <c r="K52" s="32">
        <f>E52-I52</f>
        <v>78798</v>
      </c>
    </row>
    <row r="53" spans="1:11" ht="25.5" x14ac:dyDescent="0.2">
      <c r="A53" s="2" t="s">
        <v>78</v>
      </c>
      <c r="B53" s="19">
        <v>247</v>
      </c>
      <c r="C53" s="30" t="s">
        <v>140</v>
      </c>
      <c r="D53" s="32">
        <v>4209842.45</v>
      </c>
      <c r="E53" s="32">
        <f t="shared" si="0"/>
        <v>4209842.45</v>
      </c>
      <c r="F53" s="32">
        <v>1038238.85</v>
      </c>
      <c r="G53" s="33"/>
      <c r="H53" s="33"/>
      <c r="I53" s="32">
        <f>F53</f>
        <v>1038238.85</v>
      </c>
      <c r="J53" s="32">
        <f>D53-I53</f>
        <v>3171603.6</v>
      </c>
      <c r="K53" s="32">
        <f>E53-I53</f>
        <v>3171603.6</v>
      </c>
    </row>
    <row r="54" spans="1:11" x14ac:dyDescent="0.2">
      <c r="A54" s="2" t="s">
        <v>72</v>
      </c>
      <c r="B54" s="28">
        <v>248</v>
      </c>
      <c r="C54" s="30" t="s">
        <v>195</v>
      </c>
      <c r="D54" s="32">
        <v>99800</v>
      </c>
      <c r="E54" s="32">
        <f t="shared" si="0"/>
        <v>99800</v>
      </c>
      <c r="F54" s="32">
        <v>0</v>
      </c>
      <c r="G54" s="33"/>
      <c r="H54" s="33"/>
      <c r="I54" s="32">
        <f>F54</f>
        <v>0</v>
      </c>
      <c r="J54" s="32">
        <f>D54-I54</f>
        <v>99800</v>
      </c>
      <c r="K54" s="32">
        <f>E54-I54</f>
        <v>99800</v>
      </c>
    </row>
    <row r="55" spans="1:11" ht="25.5" x14ac:dyDescent="0.2">
      <c r="A55" s="2" t="s">
        <v>78</v>
      </c>
      <c r="B55" s="19">
        <v>249</v>
      </c>
      <c r="C55" s="30" t="s">
        <v>186</v>
      </c>
      <c r="D55" s="32">
        <v>10515776.41</v>
      </c>
      <c r="E55" s="32">
        <f t="shared" si="0"/>
        <v>10515776.41</v>
      </c>
      <c r="F55" s="32">
        <v>6491985.4100000001</v>
      </c>
      <c r="G55" s="33"/>
      <c r="H55" s="33"/>
      <c r="I55" s="32">
        <f>F55</f>
        <v>6491985.4100000001</v>
      </c>
      <c r="J55" s="32">
        <f>D55-I55</f>
        <v>4023791</v>
      </c>
      <c r="K55" s="32">
        <f>E55-I55</f>
        <v>4023791</v>
      </c>
    </row>
    <row r="56" spans="1:11" x14ac:dyDescent="0.2">
      <c r="A56" s="2" t="s">
        <v>72</v>
      </c>
      <c r="B56" s="28">
        <v>250</v>
      </c>
      <c r="C56" s="30" t="s">
        <v>141</v>
      </c>
      <c r="D56" s="32">
        <v>200000</v>
      </c>
      <c r="E56" s="32">
        <f t="shared" si="0"/>
        <v>200000</v>
      </c>
      <c r="F56" s="32">
        <v>169828</v>
      </c>
      <c r="G56" s="33"/>
      <c r="H56" s="33"/>
      <c r="I56" s="32">
        <f t="shared" si="1"/>
        <v>169828</v>
      </c>
      <c r="J56" s="32">
        <f t="shared" si="2"/>
        <v>30172</v>
      </c>
      <c r="K56" s="32">
        <f t="shared" si="3"/>
        <v>30172</v>
      </c>
    </row>
    <row r="57" spans="1:11" ht="25.5" x14ac:dyDescent="0.2">
      <c r="A57" s="2" t="s">
        <v>74</v>
      </c>
      <c r="B57" s="19">
        <v>251</v>
      </c>
      <c r="C57" s="30" t="s">
        <v>187</v>
      </c>
      <c r="D57" s="32">
        <v>430581.14</v>
      </c>
      <c r="E57" s="32">
        <f t="shared" si="0"/>
        <v>430581.14</v>
      </c>
      <c r="F57" s="32">
        <v>262046.3</v>
      </c>
      <c r="G57" s="33" t="s">
        <v>41</v>
      </c>
      <c r="H57" s="33" t="s">
        <v>41</v>
      </c>
      <c r="I57" s="32">
        <f t="shared" ref="I57" si="7">F57</f>
        <v>262046.3</v>
      </c>
      <c r="J57" s="32">
        <f t="shared" ref="J57" si="8">D57-I57</f>
        <v>168534.84000000003</v>
      </c>
      <c r="K57" s="32">
        <f t="shared" ref="K57" si="9">E57-I57</f>
        <v>168534.84000000003</v>
      </c>
    </row>
    <row r="58" spans="1:11" ht="25.5" x14ac:dyDescent="0.2">
      <c r="A58" s="2" t="s">
        <v>74</v>
      </c>
      <c r="B58" s="28">
        <v>252</v>
      </c>
      <c r="C58" s="30" t="s">
        <v>142</v>
      </c>
      <c r="D58" s="32">
        <v>196192.7</v>
      </c>
      <c r="E58" s="32">
        <f t="shared" si="0"/>
        <v>196192.7</v>
      </c>
      <c r="F58" s="32">
        <v>196192.7</v>
      </c>
      <c r="G58" s="33" t="s">
        <v>41</v>
      </c>
      <c r="H58" s="33" t="s">
        <v>41</v>
      </c>
      <c r="I58" s="32">
        <f t="shared" si="1"/>
        <v>196192.7</v>
      </c>
      <c r="J58" s="32">
        <f t="shared" si="2"/>
        <v>0</v>
      </c>
      <c r="K58" s="32">
        <f t="shared" si="3"/>
        <v>0</v>
      </c>
    </row>
    <row r="59" spans="1:11" ht="25.5" x14ac:dyDescent="0.2">
      <c r="A59" s="2" t="s">
        <v>78</v>
      </c>
      <c r="B59" s="19">
        <v>253</v>
      </c>
      <c r="C59" s="30" t="s">
        <v>211</v>
      </c>
      <c r="D59" s="32">
        <v>705548</v>
      </c>
      <c r="E59" s="32">
        <f t="shared" si="0"/>
        <v>705548</v>
      </c>
      <c r="F59" s="32">
        <v>705548</v>
      </c>
      <c r="G59" s="33"/>
      <c r="H59" s="33"/>
      <c r="I59" s="32">
        <f>F59</f>
        <v>705548</v>
      </c>
      <c r="J59" s="32">
        <f>D59-I59</f>
        <v>0</v>
      </c>
      <c r="K59" s="32">
        <f>E59-I59</f>
        <v>0</v>
      </c>
    </row>
    <row r="60" spans="1:11" ht="25.5" x14ac:dyDescent="0.2">
      <c r="A60" s="2" t="s">
        <v>78</v>
      </c>
      <c r="B60" s="28">
        <v>254</v>
      </c>
      <c r="C60" s="30" t="s">
        <v>199</v>
      </c>
      <c r="D60" s="32">
        <v>187170</v>
      </c>
      <c r="E60" s="32">
        <f t="shared" si="0"/>
        <v>187170</v>
      </c>
      <c r="F60" s="32">
        <v>187170</v>
      </c>
      <c r="G60" s="33"/>
      <c r="H60" s="33"/>
      <c r="I60" s="32">
        <f>F60</f>
        <v>187170</v>
      </c>
      <c r="J60" s="32">
        <f>D60-I60</f>
        <v>0</v>
      </c>
      <c r="K60" s="32">
        <f>E60-I60</f>
        <v>0</v>
      </c>
    </row>
    <row r="61" spans="1:11" x14ac:dyDescent="0.2">
      <c r="A61" s="2" t="s">
        <v>72</v>
      </c>
      <c r="B61" s="19">
        <v>255</v>
      </c>
      <c r="C61" s="30" t="s">
        <v>143</v>
      </c>
      <c r="D61" s="32">
        <v>4816401.33</v>
      </c>
      <c r="E61" s="32">
        <f t="shared" si="0"/>
        <v>4816401.33</v>
      </c>
      <c r="F61" s="32">
        <v>434410.11</v>
      </c>
      <c r="G61" s="33" t="s">
        <v>41</v>
      </c>
      <c r="H61" s="33" t="s">
        <v>41</v>
      </c>
      <c r="I61" s="32">
        <f t="shared" si="1"/>
        <v>434410.11</v>
      </c>
      <c r="J61" s="32">
        <f t="shared" si="2"/>
        <v>4381991.22</v>
      </c>
      <c r="K61" s="32">
        <f t="shared" si="3"/>
        <v>4381991.22</v>
      </c>
    </row>
    <row r="62" spans="1:11" x14ac:dyDescent="0.2">
      <c r="A62" s="2" t="s">
        <v>72</v>
      </c>
      <c r="B62" s="28">
        <v>256</v>
      </c>
      <c r="C62" s="30" t="s">
        <v>144</v>
      </c>
      <c r="D62" s="32">
        <v>891811</v>
      </c>
      <c r="E62" s="32">
        <f t="shared" si="0"/>
        <v>891811</v>
      </c>
      <c r="F62" s="32">
        <v>545900</v>
      </c>
      <c r="G62" s="33" t="s">
        <v>41</v>
      </c>
      <c r="H62" s="33" t="s">
        <v>41</v>
      </c>
      <c r="I62" s="32">
        <f>F62</f>
        <v>545900</v>
      </c>
      <c r="J62" s="32">
        <f>D62-I62</f>
        <v>345911</v>
      </c>
      <c r="K62" s="32">
        <f>E62-I62</f>
        <v>345911</v>
      </c>
    </row>
    <row r="63" spans="1:11" ht="38.25" x14ac:dyDescent="0.2">
      <c r="A63" s="2" t="s">
        <v>80</v>
      </c>
      <c r="B63" s="19">
        <v>257</v>
      </c>
      <c r="C63" s="30" t="s">
        <v>145</v>
      </c>
      <c r="D63" s="32">
        <v>1089078.29</v>
      </c>
      <c r="E63" s="32">
        <f t="shared" si="0"/>
        <v>1089078.29</v>
      </c>
      <c r="F63" s="32">
        <v>1089078.29</v>
      </c>
      <c r="G63" s="33" t="s">
        <v>41</v>
      </c>
      <c r="H63" s="33" t="s">
        <v>41</v>
      </c>
      <c r="I63" s="32">
        <f t="shared" si="1"/>
        <v>1089078.29</v>
      </c>
      <c r="J63" s="32">
        <f t="shared" si="2"/>
        <v>0</v>
      </c>
      <c r="K63" s="32">
        <f t="shared" si="3"/>
        <v>0</v>
      </c>
    </row>
    <row r="64" spans="1:11" ht="51" x14ac:dyDescent="0.2">
      <c r="A64" s="2" t="s">
        <v>210</v>
      </c>
      <c r="B64" s="28">
        <v>258</v>
      </c>
      <c r="C64" s="30" t="s">
        <v>207</v>
      </c>
      <c r="D64" s="32">
        <v>6082721.71</v>
      </c>
      <c r="E64" s="32">
        <f t="shared" si="0"/>
        <v>6082721.71</v>
      </c>
      <c r="F64" s="32">
        <v>2960621.9</v>
      </c>
      <c r="G64" s="33"/>
      <c r="H64" s="33"/>
      <c r="I64" s="32">
        <f t="shared" si="1"/>
        <v>2960621.9</v>
      </c>
      <c r="J64" s="32">
        <f t="shared" si="2"/>
        <v>3122099.81</v>
      </c>
      <c r="K64" s="32">
        <f t="shared" si="3"/>
        <v>3122099.81</v>
      </c>
    </row>
    <row r="65" spans="1:20" x14ac:dyDescent="0.2">
      <c r="A65" s="2" t="s">
        <v>77</v>
      </c>
      <c r="B65" s="19">
        <v>259</v>
      </c>
      <c r="C65" s="30" t="s">
        <v>146</v>
      </c>
      <c r="D65" s="32">
        <v>1067328.67</v>
      </c>
      <c r="E65" s="32">
        <f t="shared" si="0"/>
        <v>1067328.67</v>
      </c>
      <c r="F65" s="32">
        <v>580548.24</v>
      </c>
      <c r="G65" s="33"/>
      <c r="H65" s="33"/>
      <c r="I65" s="32">
        <f>F65</f>
        <v>580548.24</v>
      </c>
      <c r="J65" s="32">
        <f t="shared" ref="J65:J69" si="10">D65-I65</f>
        <v>486780.42999999993</v>
      </c>
      <c r="K65" s="32">
        <f t="shared" ref="K65:K69" si="11">E65-I65</f>
        <v>486780.42999999993</v>
      </c>
    </row>
    <row r="66" spans="1:20" ht="38.25" x14ac:dyDescent="0.2">
      <c r="A66" s="2" t="s">
        <v>80</v>
      </c>
      <c r="B66" s="28">
        <v>260</v>
      </c>
      <c r="C66" s="30" t="s">
        <v>147</v>
      </c>
      <c r="D66" s="32">
        <v>1700000</v>
      </c>
      <c r="E66" s="32">
        <f t="shared" si="0"/>
        <v>1700000</v>
      </c>
      <c r="F66" s="32">
        <v>1472349.37</v>
      </c>
      <c r="G66" s="33"/>
      <c r="H66" s="33"/>
      <c r="I66" s="32">
        <f t="shared" ref="I66:I84" si="12">F66</f>
        <v>1472349.37</v>
      </c>
      <c r="J66" s="32">
        <f t="shared" si="10"/>
        <v>227650.62999999989</v>
      </c>
      <c r="K66" s="32">
        <f t="shared" si="11"/>
        <v>227650.62999999989</v>
      </c>
    </row>
    <row r="67" spans="1:20" ht="25.5" x14ac:dyDescent="0.2">
      <c r="A67" s="2" t="s">
        <v>78</v>
      </c>
      <c r="B67" s="19">
        <v>261</v>
      </c>
      <c r="C67" s="30" t="s">
        <v>188</v>
      </c>
      <c r="D67" s="32">
        <v>9000</v>
      </c>
      <c r="E67" s="32">
        <f t="shared" si="0"/>
        <v>9000</v>
      </c>
      <c r="F67" s="32">
        <v>9000</v>
      </c>
      <c r="G67" s="33"/>
      <c r="H67" s="33"/>
      <c r="I67" s="32">
        <f t="shared" ref="I67" si="13">F67</f>
        <v>9000</v>
      </c>
      <c r="J67" s="32">
        <f t="shared" si="10"/>
        <v>0</v>
      </c>
      <c r="K67" s="32">
        <f t="shared" si="11"/>
        <v>0</v>
      </c>
    </row>
    <row r="68" spans="1:20" ht="25.5" x14ac:dyDescent="0.2">
      <c r="A68" s="2" t="s">
        <v>78</v>
      </c>
      <c r="B68" s="28">
        <v>262</v>
      </c>
      <c r="C68" s="30" t="s">
        <v>148</v>
      </c>
      <c r="D68" s="32">
        <v>7921800</v>
      </c>
      <c r="E68" s="32">
        <f>D68</f>
        <v>7921800</v>
      </c>
      <c r="F68" s="32">
        <v>2616464.02</v>
      </c>
      <c r="G68" s="33"/>
      <c r="H68" s="33"/>
      <c r="I68" s="32">
        <f t="shared" si="12"/>
        <v>2616464.02</v>
      </c>
      <c r="J68" s="32">
        <f t="shared" si="10"/>
        <v>5305335.9800000004</v>
      </c>
      <c r="K68" s="32">
        <f t="shared" si="11"/>
        <v>5305335.9800000004</v>
      </c>
    </row>
    <row r="69" spans="1:20" ht="25.5" x14ac:dyDescent="0.2">
      <c r="A69" s="2" t="s">
        <v>78</v>
      </c>
      <c r="B69" s="19">
        <v>263</v>
      </c>
      <c r="C69" s="30" t="s">
        <v>189</v>
      </c>
      <c r="D69" s="32">
        <v>408200</v>
      </c>
      <c r="E69" s="32">
        <f t="shared" ref="E69:E117" si="14">D69</f>
        <v>408200</v>
      </c>
      <c r="F69" s="32">
        <v>408200</v>
      </c>
      <c r="G69" s="33"/>
      <c r="H69" s="33"/>
      <c r="I69" s="32">
        <f t="shared" ref="I69" si="15">F69</f>
        <v>408200</v>
      </c>
      <c r="J69" s="32">
        <f t="shared" si="10"/>
        <v>0</v>
      </c>
      <c r="K69" s="32">
        <f t="shared" si="11"/>
        <v>0</v>
      </c>
    </row>
    <row r="70" spans="1:20" ht="25.5" x14ac:dyDescent="0.2">
      <c r="A70" s="2" t="s">
        <v>75</v>
      </c>
      <c r="B70" s="28">
        <v>264</v>
      </c>
      <c r="C70" s="30" t="s">
        <v>200</v>
      </c>
      <c r="D70" s="32">
        <v>135800</v>
      </c>
      <c r="E70" s="32">
        <f t="shared" si="14"/>
        <v>135800</v>
      </c>
      <c r="F70" s="32">
        <v>135800</v>
      </c>
      <c r="G70" s="33"/>
      <c r="H70" s="33"/>
      <c r="I70" s="32">
        <f t="shared" ref="I70" si="16">F70</f>
        <v>135800</v>
      </c>
      <c r="J70" s="32">
        <f t="shared" ref="J70" si="17">D70-I70</f>
        <v>0</v>
      </c>
      <c r="K70" s="32">
        <f t="shared" ref="K70" si="18">E70-I70</f>
        <v>0</v>
      </c>
    </row>
    <row r="71" spans="1:20" x14ac:dyDescent="0.2">
      <c r="A71" s="2" t="s">
        <v>72</v>
      </c>
      <c r="B71" s="19">
        <v>265</v>
      </c>
      <c r="C71" s="30" t="s">
        <v>149</v>
      </c>
      <c r="D71" s="32">
        <v>1200000</v>
      </c>
      <c r="E71" s="32">
        <f t="shared" si="14"/>
        <v>1200000</v>
      </c>
      <c r="F71" s="32">
        <v>127875</v>
      </c>
      <c r="G71" s="33"/>
      <c r="H71" s="33"/>
      <c r="I71" s="32">
        <f t="shared" si="12"/>
        <v>127875</v>
      </c>
      <c r="J71" s="32">
        <f t="shared" si="2"/>
        <v>1072125</v>
      </c>
      <c r="K71" s="32">
        <f t="shared" si="3"/>
        <v>1072125</v>
      </c>
    </row>
    <row r="72" spans="1:20" x14ac:dyDescent="0.2">
      <c r="A72" s="2"/>
      <c r="B72" s="28">
        <v>266</v>
      </c>
      <c r="C72" s="30" t="s">
        <v>222</v>
      </c>
      <c r="D72" s="32">
        <v>916270</v>
      </c>
      <c r="E72" s="32">
        <f t="shared" si="14"/>
        <v>916270</v>
      </c>
      <c r="F72" s="32">
        <v>0</v>
      </c>
      <c r="G72" s="33"/>
      <c r="H72" s="33"/>
      <c r="I72" s="32">
        <f t="shared" si="12"/>
        <v>0</v>
      </c>
      <c r="J72" s="32">
        <f t="shared" si="2"/>
        <v>916270</v>
      </c>
      <c r="K72" s="32">
        <f t="shared" si="3"/>
        <v>916270</v>
      </c>
    </row>
    <row r="73" spans="1:20" ht="25.5" x14ac:dyDescent="0.2">
      <c r="A73" s="2" t="s">
        <v>78</v>
      </c>
      <c r="B73" s="19">
        <v>267</v>
      </c>
      <c r="C73" s="30" t="s">
        <v>150</v>
      </c>
      <c r="D73" s="32">
        <v>654800</v>
      </c>
      <c r="E73" s="32">
        <f t="shared" si="14"/>
        <v>654800</v>
      </c>
      <c r="F73" s="32">
        <v>98550</v>
      </c>
      <c r="G73" s="33"/>
      <c r="H73" s="33"/>
      <c r="I73" s="32">
        <f t="shared" si="12"/>
        <v>98550</v>
      </c>
      <c r="J73" s="32">
        <f t="shared" ref="J73:J84" si="19">D73-I73</f>
        <v>556250</v>
      </c>
      <c r="K73" s="32">
        <f t="shared" ref="K73:K84" si="20">E73-I73</f>
        <v>556250</v>
      </c>
    </row>
    <row r="74" spans="1:20" ht="25.5" x14ac:dyDescent="0.2">
      <c r="A74" s="2" t="s">
        <v>74</v>
      </c>
      <c r="B74" s="28">
        <v>268</v>
      </c>
      <c r="C74" s="30" t="s">
        <v>194</v>
      </c>
      <c r="D74" s="32">
        <v>145200</v>
      </c>
      <c r="E74" s="32">
        <f t="shared" si="14"/>
        <v>145200</v>
      </c>
      <c r="F74" s="32">
        <v>0</v>
      </c>
      <c r="G74" s="33"/>
      <c r="H74" s="33"/>
      <c r="I74" s="32">
        <f t="shared" si="12"/>
        <v>0</v>
      </c>
      <c r="J74" s="32">
        <f t="shared" si="19"/>
        <v>145200</v>
      </c>
      <c r="K74" s="32">
        <f t="shared" si="20"/>
        <v>145200</v>
      </c>
    </row>
    <row r="75" spans="1:20" x14ac:dyDescent="0.2">
      <c r="A75" s="2" t="s">
        <v>72</v>
      </c>
      <c r="B75" s="19">
        <v>269</v>
      </c>
      <c r="C75" s="30" t="s">
        <v>221</v>
      </c>
      <c r="D75" s="32">
        <v>3782872</v>
      </c>
      <c r="E75" s="32">
        <f t="shared" si="14"/>
        <v>3782872</v>
      </c>
      <c r="F75" s="32">
        <v>0</v>
      </c>
      <c r="G75" s="33"/>
      <c r="H75" s="33"/>
      <c r="I75" s="32">
        <f t="shared" si="12"/>
        <v>0</v>
      </c>
      <c r="J75" s="32">
        <f t="shared" si="19"/>
        <v>3782872</v>
      </c>
      <c r="K75" s="32">
        <f t="shared" si="20"/>
        <v>3782872</v>
      </c>
    </row>
    <row r="76" spans="1:20" ht="25.5" x14ac:dyDescent="0.2">
      <c r="A76" s="2" t="s">
        <v>74</v>
      </c>
      <c r="B76" s="28">
        <v>270</v>
      </c>
      <c r="C76" s="30" t="s">
        <v>219</v>
      </c>
      <c r="D76" s="32">
        <v>2759000</v>
      </c>
      <c r="E76" s="32">
        <f t="shared" si="14"/>
        <v>2759000</v>
      </c>
      <c r="F76" s="32">
        <v>0</v>
      </c>
      <c r="G76" s="33"/>
      <c r="H76" s="33"/>
      <c r="I76" s="32">
        <f>F76</f>
        <v>0</v>
      </c>
      <c r="J76" s="32">
        <f t="shared" si="19"/>
        <v>2759000</v>
      </c>
      <c r="K76" s="32">
        <f t="shared" si="20"/>
        <v>2759000</v>
      </c>
    </row>
    <row r="77" spans="1:20" x14ac:dyDescent="0.2">
      <c r="A77" s="2" t="s">
        <v>72</v>
      </c>
      <c r="B77" s="19">
        <v>271</v>
      </c>
      <c r="C77" s="30" t="s">
        <v>220</v>
      </c>
      <c r="D77" s="32">
        <v>2851425</v>
      </c>
      <c r="E77" s="32">
        <f t="shared" si="14"/>
        <v>2851425</v>
      </c>
      <c r="F77" s="32">
        <v>523125</v>
      </c>
      <c r="G77" s="33"/>
      <c r="H77" s="33"/>
      <c r="I77" s="32">
        <f>F77</f>
        <v>523125</v>
      </c>
      <c r="J77" s="32">
        <f t="shared" si="19"/>
        <v>2328300</v>
      </c>
      <c r="K77" s="32">
        <f t="shared" si="20"/>
        <v>2328300</v>
      </c>
    </row>
    <row r="78" spans="1:20" x14ac:dyDescent="0.2">
      <c r="A78" s="2" t="s">
        <v>72</v>
      </c>
      <c r="B78" s="28">
        <v>272</v>
      </c>
      <c r="C78" s="30" t="s">
        <v>257</v>
      </c>
      <c r="D78" s="32">
        <v>2490000</v>
      </c>
      <c r="E78" s="32">
        <v>2490000</v>
      </c>
      <c r="F78" s="32">
        <v>0</v>
      </c>
      <c r="G78" s="33"/>
      <c r="H78" s="33"/>
      <c r="I78" s="32">
        <f>F78</f>
        <v>0</v>
      </c>
      <c r="J78" s="32">
        <f t="shared" ref="J78" si="21">D78-I78</f>
        <v>2490000</v>
      </c>
      <c r="K78" s="32">
        <f t="shared" ref="K78" si="22">E78-I78</f>
        <v>2490000</v>
      </c>
      <c r="T78" s="25"/>
    </row>
    <row r="79" spans="1:20" x14ac:dyDescent="0.2">
      <c r="A79" s="2" t="s">
        <v>77</v>
      </c>
      <c r="B79" s="19">
        <v>273</v>
      </c>
      <c r="C79" s="30" t="s">
        <v>151</v>
      </c>
      <c r="D79" s="32">
        <v>700000</v>
      </c>
      <c r="E79" s="32">
        <f t="shared" si="14"/>
        <v>700000</v>
      </c>
      <c r="F79" s="32">
        <v>88637.79</v>
      </c>
      <c r="G79" s="33"/>
      <c r="H79" s="33"/>
      <c r="I79" s="32">
        <f>F79</f>
        <v>88637.79</v>
      </c>
      <c r="J79" s="32">
        <f t="shared" si="19"/>
        <v>611362.21</v>
      </c>
      <c r="K79" s="32">
        <f t="shared" si="20"/>
        <v>611362.21</v>
      </c>
    </row>
    <row r="80" spans="1:20" ht="25.5" x14ac:dyDescent="0.2">
      <c r="A80" s="2" t="s">
        <v>78</v>
      </c>
      <c r="B80" s="28">
        <v>274</v>
      </c>
      <c r="C80" s="30" t="s">
        <v>192</v>
      </c>
      <c r="D80" s="32">
        <v>1610300</v>
      </c>
      <c r="E80" s="32">
        <f t="shared" si="14"/>
        <v>1610300</v>
      </c>
      <c r="F80" s="32">
        <v>995964.07</v>
      </c>
      <c r="G80" s="33"/>
      <c r="H80" s="33"/>
      <c r="I80" s="32">
        <f t="shared" ref="I80" si="23">F80</f>
        <v>995964.07</v>
      </c>
      <c r="J80" s="32">
        <f t="shared" si="19"/>
        <v>614335.93000000005</v>
      </c>
      <c r="K80" s="32">
        <f t="shared" si="20"/>
        <v>614335.93000000005</v>
      </c>
    </row>
    <row r="81" spans="1:13" ht="25.5" x14ac:dyDescent="0.2">
      <c r="A81" s="2" t="s">
        <v>75</v>
      </c>
      <c r="B81" s="19">
        <v>275</v>
      </c>
      <c r="C81" s="30" t="s">
        <v>152</v>
      </c>
      <c r="D81" s="32">
        <v>64500</v>
      </c>
      <c r="E81" s="32">
        <f t="shared" si="14"/>
        <v>64500</v>
      </c>
      <c r="F81" s="32">
        <v>42268.58</v>
      </c>
      <c r="G81" s="33"/>
      <c r="H81" s="33"/>
      <c r="I81" s="32">
        <f>F81</f>
        <v>42268.58</v>
      </c>
      <c r="J81" s="32">
        <f t="shared" si="19"/>
        <v>22231.42</v>
      </c>
      <c r="K81" s="32">
        <f t="shared" si="20"/>
        <v>22231.42</v>
      </c>
    </row>
    <row r="82" spans="1:13" ht="25.5" x14ac:dyDescent="0.2">
      <c r="A82" s="2" t="s">
        <v>78</v>
      </c>
      <c r="B82" s="28">
        <v>276</v>
      </c>
      <c r="C82" s="30" t="s">
        <v>153</v>
      </c>
      <c r="D82" s="32">
        <v>13471283.949999999</v>
      </c>
      <c r="E82" s="32">
        <f t="shared" si="14"/>
        <v>13471283.949999999</v>
      </c>
      <c r="F82" s="32">
        <v>9866455.2300000004</v>
      </c>
      <c r="G82" s="33"/>
      <c r="H82" s="33"/>
      <c r="I82" s="32">
        <f>F82</f>
        <v>9866455.2300000004</v>
      </c>
      <c r="J82" s="32">
        <f t="shared" si="19"/>
        <v>3604828.7199999988</v>
      </c>
      <c r="K82" s="32">
        <f t="shared" si="20"/>
        <v>3604828.7199999988</v>
      </c>
    </row>
    <row r="83" spans="1:13" x14ac:dyDescent="0.2">
      <c r="A83" s="2" t="s">
        <v>72</v>
      </c>
      <c r="B83" s="19">
        <v>277</v>
      </c>
      <c r="C83" s="30" t="s">
        <v>154</v>
      </c>
      <c r="D83" s="32">
        <v>1396870.78</v>
      </c>
      <c r="E83" s="32">
        <f t="shared" si="14"/>
        <v>1396870.78</v>
      </c>
      <c r="F83" s="32">
        <v>1070087.31</v>
      </c>
      <c r="G83" s="33"/>
      <c r="H83" s="33"/>
      <c r="I83" s="32">
        <f t="shared" si="12"/>
        <v>1070087.31</v>
      </c>
      <c r="J83" s="32">
        <f t="shared" si="19"/>
        <v>326783.46999999997</v>
      </c>
      <c r="K83" s="32">
        <f t="shared" si="20"/>
        <v>326783.46999999997</v>
      </c>
    </row>
    <row r="84" spans="1:13" ht="25.5" x14ac:dyDescent="0.2">
      <c r="A84" s="2" t="s">
        <v>74</v>
      </c>
      <c r="B84" s="28">
        <v>278</v>
      </c>
      <c r="C84" s="30" t="s">
        <v>155</v>
      </c>
      <c r="D84" s="32">
        <v>1613900</v>
      </c>
      <c r="E84" s="32">
        <f t="shared" si="14"/>
        <v>1613900</v>
      </c>
      <c r="F84" s="32">
        <v>330250</v>
      </c>
      <c r="G84" s="33"/>
      <c r="H84" s="33"/>
      <c r="I84" s="32">
        <f t="shared" si="12"/>
        <v>330250</v>
      </c>
      <c r="J84" s="32">
        <f t="shared" si="19"/>
        <v>1283650</v>
      </c>
      <c r="K84" s="32">
        <f t="shared" si="20"/>
        <v>1283650</v>
      </c>
    </row>
    <row r="85" spans="1:13" x14ac:dyDescent="0.2">
      <c r="A85" s="2" t="s">
        <v>72</v>
      </c>
      <c r="B85" s="19">
        <v>279</v>
      </c>
      <c r="C85" s="30" t="s">
        <v>156</v>
      </c>
      <c r="D85" s="32">
        <v>186000</v>
      </c>
      <c r="E85" s="32">
        <f t="shared" si="14"/>
        <v>186000</v>
      </c>
      <c r="F85" s="32">
        <v>133046</v>
      </c>
      <c r="G85" s="33" t="s">
        <v>41</v>
      </c>
      <c r="H85" s="33" t="s">
        <v>41</v>
      </c>
      <c r="I85" s="32">
        <f t="shared" si="1"/>
        <v>133046</v>
      </c>
      <c r="J85" s="32">
        <f t="shared" si="2"/>
        <v>52954</v>
      </c>
      <c r="K85" s="32">
        <f t="shared" si="3"/>
        <v>52954</v>
      </c>
    </row>
    <row r="86" spans="1:13" ht="25.5" x14ac:dyDescent="0.2">
      <c r="A86" s="2" t="s">
        <v>75</v>
      </c>
      <c r="B86" s="28">
        <v>280</v>
      </c>
      <c r="C86" s="30" t="s">
        <v>157</v>
      </c>
      <c r="D86" s="32">
        <v>10000</v>
      </c>
      <c r="E86" s="32">
        <f t="shared" si="14"/>
        <v>10000</v>
      </c>
      <c r="F86" s="32">
        <v>0</v>
      </c>
      <c r="G86" s="33" t="s">
        <v>41</v>
      </c>
      <c r="H86" s="33" t="s">
        <v>41</v>
      </c>
      <c r="I86" s="32">
        <f t="shared" si="1"/>
        <v>0</v>
      </c>
      <c r="J86" s="32">
        <f t="shared" si="2"/>
        <v>10000</v>
      </c>
      <c r="K86" s="32">
        <f t="shared" si="3"/>
        <v>10000</v>
      </c>
    </row>
    <row r="87" spans="1:13" x14ac:dyDescent="0.2">
      <c r="A87" s="2" t="s">
        <v>72</v>
      </c>
      <c r="B87" s="19">
        <v>281</v>
      </c>
      <c r="C87" s="30" t="s">
        <v>158</v>
      </c>
      <c r="D87" s="32">
        <v>133755</v>
      </c>
      <c r="E87" s="32">
        <f t="shared" si="14"/>
        <v>133755</v>
      </c>
      <c r="F87" s="32">
        <v>133755</v>
      </c>
      <c r="G87" s="33"/>
      <c r="H87" s="33"/>
      <c r="I87" s="32">
        <f t="shared" si="1"/>
        <v>133755</v>
      </c>
      <c r="J87" s="32">
        <f t="shared" si="2"/>
        <v>0</v>
      </c>
      <c r="K87" s="32">
        <f t="shared" si="3"/>
        <v>0</v>
      </c>
    </row>
    <row r="88" spans="1:13" x14ac:dyDescent="0.2">
      <c r="A88" s="2" t="s">
        <v>68</v>
      </c>
      <c r="B88" s="28">
        <v>282</v>
      </c>
      <c r="C88" s="30" t="s">
        <v>159</v>
      </c>
      <c r="D88" s="32">
        <v>10326200</v>
      </c>
      <c r="E88" s="32">
        <f t="shared" si="14"/>
        <v>10326200</v>
      </c>
      <c r="F88" s="32">
        <v>9188308.0299999993</v>
      </c>
      <c r="G88" s="33" t="s">
        <v>41</v>
      </c>
      <c r="H88" s="33" t="s">
        <v>41</v>
      </c>
      <c r="I88" s="32">
        <f t="shared" ref="I88:I117" si="24">F88</f>
        <v>9188308.0299999993</v>
      </c>
      <c r="J88" s="32">
        <f t="shared" ref="J88:J117" si="25">D88-I88</f>
        <v>1137891.9700000007</v>
      </c>
      <c r="K88" s="32">
        <f t="shared" ref="K88:K117" si="26">E88-I88</f>
        <v>1137891.9700000007</v>
      </c>
      <c r="L88" s="18" t="e">
        <f>D88+#REF!+D93+#REF!+#REF!</f>
        <v>#REF!</v>
      </c>
      <c r="M88" s="17">
        <v>502</v>
      </c>
    </row>
    <row r="89" spans="1:13" ht="25.5" x14ac:dyDescent="0.2">
      <c r="A89" s="2" t="s">
        <v>70</v>
      </c>
      <c r="B89" s="19">
        <v>283</v>
      </c>
      <c r="C89" s="30" t="s">
        <v>160</v>
      </c>
      <c r="D89" s="32">
        <v>3045200</v>
      </c>
      <c r="E89" s="32">
        <f t="shared" si="14"/>
        <v>3045200</v>
      </c>
      <c r="F89" s="32">
        <v>2562427.36</v>
      </c>
      <c r="G89" s="33" t="s">
        <v>41</v>
      </c>
      <c r="H89" s="33" t="s">
        <v>41</v>
      </c>
      <c r="I89" s="32">
        <f t="shared" ref="I89:I95" si="27">F89</f>
        <v>2562427.36</v>
      </c>
      <c r="J89" s="32">
        <f t="shared" ref="J89:J95" si="28">D89-I89</f>
        <v>482772.64000000013</v>
      </c>
      <c r="K89" s="32">
        <f t="shared" ref="K89:K95" si="29">E89-I89</f>
        <v>482772.64000000013</v>
      </c>
      <c r="L89" s="18" t="e">
        <f>D89+#REF!+#REF!+D97+#REF!</f>
        <v>#REF!</v>
      </c>
      <c r="M89" s="17">
        <v>502</v>
      </c>
    </row>
    <row r="90" spans="1:13" x14ac:dyDescent="0.2">
      <c r="A90" s="2" t="s">
        <v>72</v>
      </c>
      <c r="B90" s="28">
        <v>284</v>
      </c>
      <c r="C90" s="30" t="s">
        <v>161</v>
      </c>
      <c r="D90" s="32">
        <v>1000000</v>
      </c>
      <c r="E90" s="32">
        <f t="shared" si="14"/>
        <v>1000000</v>
      </c>
      <c r="F90" s="32">
        <v>945661.65</v>
      </c>
      <c r="G90" s="33" t="s">
        <v>41</v>
      </c>
      <c r="H90" s="33" t="s">
        <v>41</v>
      </c>
      <c r="I90" s="32">
        <f t="shared" si="27"/>
        <v>945661.65</v>
      </c>
      <c r="J90" s="32">
        <f t="shared" si="28"/>
        <v>54338.349999999977</v>
      </c>
      <c r="K90" s="32">
        <f t="shared" si="29"/>
        <v>54338.349999999977</v>
      </c>
      <c r="L90" s="18" t="e">
        <f>D90+#REF!+D97+D98+#REF!</f>
        <v>#REF!</v>
      </c>
      <c r="M90" s="17">
        <v>502</v>
      </c>
    </row>
    <row r="91" spans="1:13" x14ac:dyDescent="0.2">
      <c r="A91" s="2" t="s">
        <v>76</v>
      </c>
      <c r="B91" s="19">
        <v>285</v>
      </c>
      <c r="C91" s="30" t="s">
        <v>162</v>
      </c>
      <c r="D91" s="32">
        <v>87000</v>
      </c>
      <c r="E91" s="32">
        <f t="shared" si="14"/>
        <v>87000</v>
      </c>
      <c r="F91" s="32">
        <v>45656.46</v>
      </c>
      <c r="G91" s="33" t="s">
        <v>41</v>
      </c>
      <c r="H91" s="33" t="s">
        <v>41</v>
      </c>
      <c r="I91" s="32">
        <f t="shared" si="27"/>
        <v>45656.46</v>
      </c>
      <c r="J91" s="32">
        <f t="shared" si="28"/>
        <v>41343.54</v>
      </c>
      <c r="K91" s="32">
        <f t="shared" si="29"/>
        <v>41343.54</v>
      </c>
    </row>
    <row r="92" spans="1:13" ht="25.5" x14ac:dyDescent="0.2">
      <c r="A92" s="2" t="s">
        <v>78</v>
      </c>
      <c r="B92" s="28">
        <v>286</v>
      </c>
      <c r="C92" s="30" t="s">
        <v>163</v>
      </c>
      <c r="D92" s="32">
        <v>32185</v>
      </c>
      <c r="E92" s="32">
        <f t="shared" si="14"/>
        <v>32185</v>
      </c>
      <c r="F92" s="32">
        <v>15850</v>
      </c>
      <c r="G92" s="33" t="s">
        <v>41</v>
      </c>
      <c r="H92" s="33" t="s">
        <v>41</v>
      </c>
      <c r="I92" s="32">
        <f t="shared" si="27"/>
        <v>15850</v>
      </c>
      <c r="J92" s="32">
        <f t="shared" si="28"/>
        <v>16335</v>
      </c>
      <c r="K92" s="32">
        <f t="shared" si="29"/>
        <v>16335</v>
      </c>
    </row>
    <row r="93" spans="1:13" x14ac:dyDescent="0.2">
      <c r="A93" s="2" t="s">
        <v>72</v>
      </c>
      <c r="B93" s="19">
        <v>287</v>
      </c>
      <c r="C93" s="30" t="s">
        <v>164</v>
      </c>
      <c r="D93" s="32">
        <v>151474.79999999999</v>
      </c>
      <c r="E93" s="32">
        <f t="shared" si="14"/>
        <v>151474.79999999999</v>
      </c>
      <c r="F93" s="32">
        <v>105283.8</v>
      </c>
      <c r="G93" s="33" t="s">
        <v>41</v>
      </c>
      <c r="H93" s="33" t="s">
        <v>41</v>
      </c>
      <c r="I93" s="32">
        <f t="shared" si="27"/>
        <v>105283.8</v>
      </c>
      <c r="J93" s="32">
        <f t="shared" si="28"/>
        <v>46190.999999999985</v>
      </c>
      <c r="K93" s="32">
        <f t="shared" si="29"/>
        <v>46190.999999999985</v>
      </c>
    </row>
    <row r="94" spans="1:13" ht="25.5" x14ac:dyDescent="0.2">
      <c r="A94" s="2" t="s">
        <v>74</v>
      </c>
      <c r="B94" s="28">
        <v>288</v>
      </c>
      <c r="C94" s="30" t="s">
        <v>165</v>
      </c>
      <c r="D94" s="32">
        <v>18090</v>
      </c>
      <c r="E94" s="32">
        <f t="shared" si="14"/>
        <v>18090</v>
      </c>
      <c r="F94" s="32">
        <v>18090</v>
      </c>
      <c r="G94" s="33" t="s">
        <v>41</v>
      </c>
      <c r="H94" s="33" t="s">
        <v>41</v>
      </c>
      <c r="I94" s="32">
        <f>F94</f>
        <v>18090</v>
      </c>
      <c r="J94" s="32">
        <f>D94-I94</f>
        <v>0</v>
      </c>
      <c r="K94" s="32">
        <f>E94-I94</f>
        <v>0</v>
      </c>
    </row>
    <row r="95" spans="1:13" ht="25.5" x14ac:dyDescent="0.2">
      <c r="A95" s="2" t="s">
        <v>78</v>
      </c>
      <c r="B95" s="19">
        <v>289</v>
      </c>
      <c r="C95" s="30" t="s">
        <v>196</v>
      </c>
      <c r="D95" s="32">
        <v>3000000</v>
      </c>
      <c r="E95" s="32">
        <f t="shared" si="14"/>
        <v>3000000</v>
      </c>
      <c r="F95" s="32">
        <v>0</v>
      </c>
      <c r="G95" s="33"/>
      <c r="H95" s="33"/>
      <c r="I95" s="32">
        <f t="shared" si="27"/>
        <v>0</v>
      </c>
      <c r="J95" s="32">
        <f t="shared" si="28"/>
        <v>3000000</v>
      </c>
      <c r="K95" s="32">
        <f t="shared" si="29"/>
        <v>3000000</v>
      </c>
    </row>
    <row r="96" spans="1:13" x14ac:dyDescent="0.2">
      <c r="A96" s="2" t="s">
        <v>76</v>
      </c>
      <c r="B96" s="28">
        <v>290</v>
      </c>
      <c r="C96" s="30" t="s">
        <v>166</v>
      </c>
      <c r="D96" s="32">
        <v>117.97</v>
      </c>
      <c r="E96" s="32">
        <f t="shared" si="14"/>
        <v>117.97</v>
      </c>
      <c r="F96" s="32">
        <v>117.97</v>
      </c>
      <c r="G96" s="33" t="s">
        <v>41</v>
      </c>
      <c r="H96" s="33" t="s">
        <v>41</v>
      </c>
      <c r="I96" s="32">
        <f>F96</f>
        <v>117.97</v>
      </c>
      <c r="J96" s="32">
        <f>D96-I96</f>
        <v>0</v>
      </c>
      <c r="K96" s="32">
        <f>E96-I96</f>
        <v>0</v>
      </c>
    </row>
    <row r="97" spans="1:13" x14ac:dyDescent="0.2">
      <c r="A97" s="2" t="s">
        <v>77</v>
      </c>
      <c r="B97" s="19">
        <v>291</v>
      </c>
      <c r="C97" s="30" t="s">
        <v>167</v>
      </c>
      <c r="D97" s="32">
        <v>1059500</v>
      </c>
      <c r="E97" s="32">
        <f t="shared" si="14"/>
        <v>1059500</v>
      </c>
      <c r="F97" s="32">
        <v>491825.79</v>
      </c>
      <c r="G97" s="33" t="s">
        <v>41</v>
      </c>
      <c r="H97" s="33" t="s">
        <v>41</v>
      </c>
      <c r="I97" s="32">
        <f t="shared" si="24"/>
        <v>491825.79</v>
      </c>
      <c r="J97" s="32">
        <f t="shared" si="25"/>
        <v>567674.21</v>
      </c>
      <c r="K97" s="32">
        <f t="shared" si="26"/>
        <v>567674.21</v>
      </c>
      <c r="L97" s="18">
        <f>D97+D98</f>
        <v>1933100</v>
      </c>
    </row>
    <row r="98" spans="1:13" ht="25.5" x14ac:dyDescent="0.2">
      <c r="A98" s="2" t="s">
        <v>81</v>
      </c>
      <c r="B98" s="28">
        <v>292</v>
      </c>
      <c r="C98" s="30" t="s">
        <v>168</v>
      </c>
      <c r="D98" s="32">
        <v>873600</v>
      </c>
      <c r="E98" s="32">
        <f t="shared" si="14"/>
        <v>873600</v>
      </c>
      <c r="F98" s="32">
        <v>735775</v>
      </c>
      <c r="G98" s="33" t="s">
        <v>41</v>
      </c>
      <c r="H98" s="33" t="s">
        <v>41</v>
      </c>
      <c r="I98" s="32">
        <f t="shared" si="24"/>
        <v>735775</v>
      </c>
      <c r="J98" s="32">
        <f t="shared" si="25"/>
        <v>137825</v>
      </c>
      <c r="K98" s="32">
        <f t="shared" si="26"/>
        <v>137825</v>
      </c>
      <c r="L98" s="18" t="e">
        <f>#REF!+D102+D103</f>
        <v>#REF!</v>
      </c>
      <c r="M98" s="18" t="e">
        <f>L98+L97</f>
        <v>#REF!</v>
      </c>
    </row>
    <row r="99" spans="1:13" ht="25.5" x14ac:dyDescent="0.2">
      <c r="A99" s="2" t="s">
        <v>78</v>
      </c>
      <c r="B99" s="19">
        <v>293</v>
      </c>
      <c r="C99" s="30" t="s">
        <v>169</v>
      </c>
      <c r="D99" s="32">
        <v>306829.13</v>
      </c>
      <c r="E99" s="32">
        <f t="shared" si="14"/>
        <v>306829.13</v>
      </c>
      <c r="F99" s="32">
        <v>176251.16</v>
      </c>
      <c r="G99" s="33" t="s">
        <v>41</v>
      </c>
      <c r="H99" s="33" t="s">
        <v>41</v>
      </c>
      <c r="I99" s="32">
        <f t="shared" si="24"/>
        <v>176251.16</v>
      </c>
      <c r="J99" s="32">
        <f t="shared" si="25"/>
        <v>130577.97</v>
      </c>
      <c r="K99" s="32">
        <f t="shared" si="26"/>
        <v>130577.97</v>
      </c>
      <c r="L99" s="18" t="e">
        <f>#REF!+D103+D108</f>
        <v>#REF!</v>
      </c>
      <c r="M99" s="18" t="e">
        <f>L99+L98</f>
        <v>#REF!</v>
      </c>
    </row>
    <row r="100" spans="1:13" x14ac:dyDescent="0.2">
      <c r="A100" s="2" t="s">
        <v>72</v>
      </c>
      <c r="B100" s="28">
        <v>294</v>
      </c>
      <c r="C100" s="30" t="s">
        <v>170</v>
      </c>
      <c r="D100" s="32">
        <v>2217327.25</v>
      </c>
      <c r="E100" s="32">
        <f t="shared" si="14"/>
        <v>2217327.25</v>
      </c>
      <c r="F100" s="32">
        <v>1483706.69</v>
      </c>
      <c r="G100" s="33" t="s">
        <v>41</v>
      </c>
      <c r="H100" s="33" t="s">
        <v>41</v>
      </c>
      <c r="I100" s="32">
        <f>F100</f>
        <v>1483706.69</v>
      </c>
      <c r="J100" s="32">
        <f>D100-I100</f>
        <v>733620.56</v>
      </c>
      <c r="K100" s="32">
        <f>E100-I100</f>
        <v>733620.56</v>
      </c>
      <c r="L100" s="18" t="e">
        <f>#REF!+D108+D109</f>
        <v>#REF!</v>
      </c>
      <c r="M100" s="18" t="e">
        <f>L100+L99</f>
        <v>#REF!</v>
      </c>
    </row>
    <row r="101" spans="1:13" x14ac:dyDescent="0.2">
      <c r="A101" s="2" t="s">
        <v>73</v>
      </c>
      <c r="B101" s="19">
        <v>295</v>
      </c>
      <c r="C101" s="30" t="s">
        <v>171</v>
      </c>
      <c r="D101" s="32">
        <v>612513.56999999995</v>
      </c>
      <c r="E101" s="32">
        <f t="shared" si="14"/>
        <v>612513.56999999995</v>
      </c>
      <c r="F101" s="32">
        <v>468457.92</v>
      </c>
      <c r="G101" s="33" t="s">
        <v>41</v>
      </c>
      <c r="H101" s="33" t="s">
        <v>41</v>
      </c>
      <c r="I101" s="32">
        <f>F101</f>
        <v>468457.92</v>
      </c>
      <c r="J101" s="32">
        <f>D101-I101</f>
        <v>144055.64999999997</v>
      </c>
      <c r="K101" s="32">
        <f>E101-I101</f>
        <v>144055.64999999997</v>
      </c>
    </row>
    <row r="102" spans="1:13" ht="25.5" x14ac:dyDescent="0.2">
      <c r="A102" s="2" t="s">
        <v>74</v>
      </c>
      <c r="B102" s="28">
        <v>296</v>
      </c>
      <c r="C102" s="30" t="s">
        <v>172</v>
      </c>
      <c r="D102" s="32">
        <v>660207.42000000004</v>
      </c>
      <c r="E102" s="32">
        <f t="shared" si="14"/>
        <v>660207.42000000004</v>
      </c>
      <c r="F102" s="32">
        <v>620207.42000000004</v>
      </c>
      <c r="G102" s="33" t="s">
        <v>41</v>
      </c>
      <c r="H102" s="33" t="s">
        <v>41</v>
      </c>
      <c r="I102" s="32">
        <f>F102</f>
        <v>620207.42000000004</v>
      </c>
      <c r="J102" s="32">
        <f>D102-I102</f>
        <v>40000</v>
      </c>
      <c r="K102" s="32">
        <f>E102-I102</f>
        <v>40000</v>
      </c>
      <c r="L102" s="18">
        <f>D102+D103</f>
        <v>2283795.91</v>
      </c>
    </row>
    <row r="103" spans="1:13" ht="25.5" x14ac:dyDescent="0.2">
      <c r="A103" s="2" t="s">
        <v>75</v>
      </c>
      <c r="B103" s="19">
        <v>297</v>
      </c>
      <c r="C103" s="30" t="s">
        <v>173</v>
      </c>
      <c r="D103" s="32">
        <v>1623588.49</v>
      </c>
      <c r="E103" s="32">
        <f t="shared" si="14"/>
        <v>1623588.49</v>
      </c>
      <c r="F103" s="32">
        <v>1293541.75</v>
      </c>
      <c r="G103" s="33" t="s">
        <v>41</v>
      </c>
      <c r="H103" s="33" t="s">
        <v>41</v>
      </c>
      <c r="I103" s="32">
        <f t="shared" si="24"/>
        <v>1293541.75</v>
      </c>
      <c r="J103" s="32">
        <f t="shared" si="25"/>
        <v>330046.74</v>
      </c>
      <c r="K103" s="32">
        <f t="shared" si="26"/>
        <v>330046.74</v>
      </c>
    </row>
    <row r="104" spans="1:13" ht="25.5" x14ac:dyDescent="0.2">
      <c r="A104" s="2" t="s">
        <v>74</v>
      </c>
      <c r="B104" s="28">
        <v>298</v>
      </c>
      <c r="C104" s="30" t="s">
        <v>208</v>
      </c>
      <c r="D104" s="32">
        <v>100000</v>
      </c>
      <c r="E104" s="32">
        <f t="shared" si="14"/>
        <v>100000</v>
      </c>
      <c r="F104" s="32">
        <v>100000</v>
      </c>
      <c r="G104" s="33"/>
      <c r="H104" s="33"/>
      <c r="I104" s="32">
        <f t="shared" si="24"/>
        <v>100000</v>
      </c>
      <c r="J104" s="32">
        <f t="shared" si="25"/>
        <v>0</v>
      </c>
      <c r="K104" s="32">
        <f t="shared" si="26"/>
        <v>0</v>
      </c>
    </row>
    <row r="105" spans="1:13" ht="25.5" x14ac:dyDescent="0.2">
      <c r="A105" s="2" t="s">
        <v>78</v>
      </c>
      <c r="B105" s="19">
        <v>299</v>
      </c>
      <c r="C105" s="30" t="s">
        <v>216</v>
      </c>
      <c r="D105" s="32">
        <v>3000000</v>
      </c>
      <c r="E105" s="32">
        <f>D105</f>
        <v>3000000</v>
      </c>
      <c r="F105" s="32">
        <v>0</v>
      </c>
      <c r="G105" s="33"/>
      <c r="H105" s="33"/>
      <c r="I105" s="32">
        <f t="shared" ref="I105" si="30">F105</f>
        <v>0</v>
      </c>
      <c r="J105" s="32">
        <f t="shared" ref="J105" si="31">D105-I105</f>
        <v>3000000</v>
      </c>
      <c r="K105" s="32">
        <f t="shared" ref="K105" si="32">E105-I105</f>
        <v>3000000</v>
      </c>
    </row>
    <row r="106" spans="1:13" x14ac:dyDescent="0.2">
      <c r="A106" s="2" t="s">
        <v>68</v>
      </c>
      <c r="B106" s="28">
        <v>300</v>
      </c>
      <c r="C106" s="30" t="s">
        <v>214</v>
      </c>
      <c r="D106" s="32">
        <v>745161</v>
      </c>
      <c r="E106" s="32">
        <f>D106</f>
        <v>745161</v>
      </c>
      <c r="F106" s="32">
        <v>405822.81</v>
      </c>
      <c r="G106" s="33"/>
      <c r="H106" s="33"/>
      <c r="I106" s="32">
        <f>F106</f>
        <v>405822.81</v>
      </c>
      <c r="J106" s="32">
        <f>D106-I106</f>
        <v>339338.19</v>
      </c>
      <c r="K106" s="32">
        <f>E106-I106</f>
        <v>339338.19</v>
      </c>
    </row>
    <row r="107" spans="1:13" ht="25.5" x14ac:dyDescent="0.2">
      <c r="A107" s="2" t="s">
        <v>70</v>
      </c>
      <c r="B107" s="19">
        <v>301</v>
      </c>
      <c r="C107" s="30" t="s">
        <v>213</v>
      </c>
      <c r="D107" s="32">
        <v>225039</v>
      </c>
      <c r="E107" s="32">
        <f>D107</f>
        <v>225039</v>
      </c>
      <c r="F107" s="32">
        <v>21634.62</v>
      </c>
      <c r="G107" s="33"/>
      <c r="H107" s="33"/>
      <c r="I107" s="32">
        <f>F107</f>
        <v>21634.62</v>
      </c>
      <c r="J107" s="32">
        <f>D107-I107</f>
        <v>203404.38</v>
      </c>
      <c r="K107" s="32">
        <f>E107-I107</f>
        <v>203404.38</v>
      </c>
      <c r="L107" s="18"/>
    </row>
    <row r="108" spans="1:13" ht="38.25" x14ac:dyDescent="0.2">
      <c r="A108" s="2" t="s">
        <v>79</v>
      </c>
      <c r="B108" s="28">
        <v>302</v>
      </c>
      <c r="C108" s="30" t="s">
        <v>174</v>
      </c>
      <c r="D108" s="32">
        <v>580000</v>
      </c>
      <c r="E108" s="32">
        <f t="shared" si="14"/>
        <v>580000</v>
      </c>
      <c r="F108" s="32">
        <v>435000</v>
      </c>
      <c r="G108" s="33" t="s">
        <v>41</v>
      </c>
      <c r="H108" s="33" t="s">
        <v>41</v>
      </c>
      <c r="I108" s="32">
        <f t="shared" si="24"/>
        <v>435000</v>
      </c>
      <c r="J108" s="32">
        <f t="shared" si="25"/>
        <v>145000</v>
      </c>
      <c r="K108" s="32">
        <f t="shared" si="26"/>
        <v>145000</v>
      </c>
    </row>
    <row r="109" spans="1:13" ht="38.25" x14ac:dyDescent="0.2">
      <c r="A109" s="2" t="s">
        <v>82</v>
      </c>
      <c r="B109" s="19">
        <v>303</v>
      </c>
      <c r="C109" s="30" t="s">
        <v>175</v>
      </c>
      <c r="D109" s="32">
        <v>1210000</v>
      </c>
      <c r="E109" s="32">
        <f t="shared" si="14"/>
        <v>1210000</v>
      </c>
      <c r="F109" s="32">
        <v>1021967.37</v>
      </c>
      <c r="G109" s="33"/>
      <c r="H109" s="33"/>
      <c r="I109" s="32">
        <f t="shared" si="24"/>
        <v>1021967.37</v>
      </c>
      <c r="J109" s="32">
        <f t="shared" si="25"/>
        <v>188032.63</v>
      </c>
      <c r="K109" s="32">
        <f t="shared" si="26"/>
        <v>188032.63</v>
      </c>
    </row>
    <row r="110" spans="1:13" ht="25.5" x14ac:dyDescent="0.2">
      <c r="A110" s="2" t="s">
        <v>83</v>
      </c>
      <c r="B110" s="28">
        <v>304</v>
      </c>
      <c r="C110" s="30" t="s">
        <v>176</v>
      </c>
      <c r="D110" s="32">
        <v>720000</v>
      </c>
      <c r="E110" s="32">
        <f t="shared" si="14"/>
        <v>720000</v>
      </c>
      <c r="F110" s="32">
        <v>29712</v>
      </c>
      <c r="G110" s="33"/>
      <c r="H110" s="33"/>
      <c r="I110" s="32">
        <f>F110</f>
        <v>29712</v>
      </c>
      <c r="J110" s="32">
        <f>D110-I110</f>
        <v>690288</v>
      </c>
      <c r="K110" s="32">
        <f>E110-I110</f>
        <v>690288</v>
      </c>
    </row>
    <row r="111" spans="1:13" x14ac:dyDescent="0.2">
      <c r="A111" s="2" t="s">
        <v>72</v>
      </c>
      <c r="B111" s="19">
        <v>305</v>
      </c>
      <c r="C111" s="30" t="s">
        <v>177</v>
      </c>
      <c r="D111" s="32">
        <v>30000</v>
      </c>
      <c r="E111" s="32">
        <f t="shared" si="14"/>
        <v>30000</v>
      </c>
      <c r="F111" s="32">
        <v>0</v>
      </c>
      <c r="G111" s="33"/>
      <c r="H111" s="33"/>
      <c r="I111" s="32">
        <f>F111</f>
        <v>0</v>
      </c>
      <c r="J111" s="32">
        <f>D111-I111</f>
        <v>30000</v>
      </c>
      <c r="K111" s="32">
        <f>E111-I111</f>
        <v>30000</v>
      </c>
    </row>
    <row r="112" spans="1:13" x14ac:dyDescent="0.2">
      <c r="A112" s="2" t="s">
        <v>71</v>
      </c>
      <c r="B112" s="28">
        <v>306</v>
      </c>
      <c r="C112" s="30" t="s">
        <v>178</v>
      </c>
      <c r="D112" s="32">
        <v>156000</v>
      </c>
      <c r="E112" s="32">
        <f t="shared" si="14"/>
        <v>156000</v>
      </c>
      <c r="F112" s="32">
        <v>0</v>
      </c>
      <c r="G112" s="33" t="s">
        <v>41</v>
      </c>
      <c r="H112" s="33" t="s">
        <v>41</v>
      </c>
      <c r="I112" s="32">
        <f>F112</f>
        <v>0</v>
      </c>
      <c r="J112" s="32">
        <f>D112-I112</f>
        <v>156000</v>
      </c>
      <c r="K112" s="32">
        <f>E112-I112</f>
        <v>156000</v>
      </c>
    </row>
    <row r="113" spans="1:11" x14ac:dyDescent="0.2">
      <c r="A113" s="2" t="s">
        <v>77</v>
      </c>
      <c r="B113" s="19">
        <v>307</v>
      </c>
      <c r="C113" s="30" t="s">
        <v>209</v>
      </c>
      <c r="D113" s="32">
        <v>57141.37</v>
      </c>
      <c r="E113" s="32">
        <f t="shared" si="14"/>
        <v>57141.37</v>
      </c>
      <c r="F113" s="32">
        <v>36362.69</v>
      </c>
      <c r="G113" s="33"/>
      <c r="H113" s="33"/>
      <c r="I113" s="32">
        <f>F113</f>
        <v>36362.69</v>
      </c>
      <c r="J113" s="32">
        <f>D113-I113</f>
        <v>20778.68</v>
      </c>
      <c r="K113" s="32">
        <f>E113-I113</f>
        <v>20778.68</v>
      </c>
    </row>
    <row r="114" spans="1:11" ht="25.5" x14ac:dyDescent="0.2">
      <c r="A114" s="2" t="s">
        <v>81</v>
      </c>
      <c r="B114" s="28">
        <v>308</v>
      </c>
      <c r="C114" s="30" t="s">
        <v>179</v>
      </c>
      <c r="D114" s="32">
        <v>12000</v>
      </c>
      <c r="E114" s="32">
        <f t="shared" si="14"/>
        <v>12000</v>
      </c>
      <c r="F114" s="32">
        <v>0</v>
      </c>
      <c r="G114" s="33" t="s">
        <v>41</v>
      </c>
      <c r="H114" s="33" t="s">
        <v>41</v>
      </c>
      <c r="I114" s="32">
        <f t="shared" si="24"/>
        <v>0</v>
      </c>
      <c r="J114" s="32">
        <f t="shared" si="25"/>
        <v>12000</v>
      </c>
      <c r="K114" s="32">
        <f t="shared" si="26"/>
        <v>12000</v>
      </c>
    </row>
    <row r="115" spans="1:11" x14ac:dyDescent="0.2">
      <c r="A115" s="2" t="s">
        <v>72</v>
      </c>
      <c r="B115" s="19">
        <v>309</v>
      </c>
      <c r="C115" s="30" t="s">
        <v>180</v>
      </c>
      <c r="D115" s="32">
        <v>117000</v>
      </c>
      <c r="E115" s="32">
        <f t="shared" si="14"/>
        <v>117000</v>
      </c>
      <c r="F115" s="32">
        <v>0</v>
      </c>
      <c r="G115" s="33" t="s">
        <v>41</v>
      </c>
      <c r="H115" s="33" t="s">
        <v>41</v>
      </c>
      <c r="I115" s="32">
        <f t="shared" si="24"/>
        <v>0</v>
      </c>
      <c r="J115" s="32">
        <f t="shared" si="25"/>
        <v>117000</v>
      </c>
      <c r="K115" s="32">
        <f t="shared" si="26"/>
        <v>117000</v>
      </c>
    </row>
    <row r="116" spans="1:11" x14ac:dyDescent="0.2">
      <c r="A116" s="2" t="s">
        <v>73</v>
      </c>
      <c r="B116" s="28">
        <v>310</v>
      </c>
      <c r="C116" s="30" t="s">
        <v>181</v>
      </c>
      <c r="D116" s="32">
        <v>170000</v>
      </c>
      <c r="E116" s="32">
        <f t="shared" si="14"/>
        <v>170000</v>
      </c>
      <c r="F116" s="32">
        <v>105000</v>
      </c>
      <c r="G116" s="33" t="s">
        <v>41</v>
      </c>
      <c r="H116" s="33" t="s">
        <v>41</v>
      </c>
      <c r="I116" s="32">
        <f>F116</f>
        <v>105000</v>
      </c>
      <c r="J116" s="32">
        <f>D116-I116</f>
        <v>65000</v>
      </c>
      <c r="K116" s="32">
        <f>E116-I116</f>
        <v>65000</v>
      </c>
    </row>
    <row r="117" spans="1:11" ht="25.5" x14ac:dyDescent="0.2">
      <c r="A117" s="2" t="s">
        <v>75</v>
      </c>
      <c r="B117" s="19">
        <v>311</v>
      </c>
      <c r="C117" s="30" t="s">
        <v>182</v>
      </c>
      <c r="D117" s="32">
        <v>60330</v>
      </c>
      <c r="E117" s="32">
        <f t="shared" si="14"/>
        <v>60330</v>
      </c>
      <c r="F117" s="32">
        <v>0</v>
      </c>
      <c r="G117" s="33" t="s">
        <v>41</v>
      </c>
      <c r="H117" s="33" t="s">
        <v>41</v>
      </c>
      <c r="I117" s="32">
        <f t="shared" si="24"/>
        <v>0</v>
      </c>
      <c r="J117" s="32">
        <f t="shared" si="25"/>
        <v>60330</v>
      </c>
      <c r="K117" s="32">
        <f t="shared" si="26"/>
        <v>60330</v>
      </c>
    </row>
    <row r="118" spans="1:11" ht="25.5" x14ac:dyDescent="0.2">
      <c r="A118" s="2" t="s">
        <v>84</v>
      </c>
      <c r="B118" s="28">
        <v>312</v>
      </c>
      <c r="C118" s="19" t="s">
        <v>40</v>
      </c>
      <c r="D118" s="34"/>
      <c r="E118" s="34"/>
      <c r="F118" s="32">
        <f>'127 дох'!G19-'127 расх'!F6</f>
        <v>-35040507.280000001</v>
      </c>
      <c r="G118" s="32" t="s">
        <v>41</v>
      </c>
      <c r="H118" s="32" t="s">
        <v>41</v>
      </c>
      <c r="I118" s="32">
        <f t="shared" ref="I118" si="33">F118</f>
        <v>-35040507.280000001</v>
      </c>
      <c r="J118" s="33" t="s">
        <v>40</v>
      </c>
      <c r="K118" s="33" t="s">
        <v>40</v>
      </c>
    </row>
    <row r="119" spans="1:11" x14ac:dyDescent="0.2">
      <c r="F119" s="18"/>
      <c r="I119" s="18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2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9" sqref="A29"/>
    </sheetView>
  </sheetViews>
  <sheetFormatPr defaultRowHeight="12.75" x14ac:dyDescent="0.2"/>
  <cols>
    <col min="1" max="1" width="60.28515625" style="3" customWidth="1"/>
    <col min="2" max="2" width="7" style="3" customWidth="1"/>
    <col min="3" max="3" width="10.5703125" style="3" customWidth="1"/>
    <col min="4" max="4" width="14" style="3" customWidth="1"/>
    <col min="5" max="5" width="15.42578125" style="3" customWidth="1"/>
    <col min="6" max="6" width="11.140625" style="3" customWidth="1"/>
    <col min="7" max="7" width="11.28515625" style="3" customWidth="1"/>
    <col min="8" max="8" width="15" style="3" customWidth="1"/>
    <col min="9" max="9" width="19.140625" style="3" customWidth="1"/>
    <col min="10" max="256" width="9.140625" style="3"/>
    <col min="257" max="257" width="61.85546875" style="3" customWidth="1"/>
    <col min="258" max="258" width="13.7109375" style="3" customWidth="1"/>
    <col min="259" max="259" width="10.5703125" style="3" customWidth="1"/>
    <col min="260" max="260" width="17.140625" style="3" customWidth="1"/>
    <col min="261" max="261" width="17.28515625" style="3" customWidth="1"/>
    <col min="262" max="262" width="16.7109375" style="3" customWidth="1"/>
    <col min="263" max="263" width="17.28515625" style="3" customWidth="1"/>
    <col min="264" max="264" width="16.85546875" style="3" customWidth="1"/>
    <col min="265" max="265" width="22.28515625" style="3" customWidth="1"/>
    <col min="266" max="512" width="9.140625" style="3"/>
    <col min="513" max="513" width="61.85546875" style="3" customWidth="1"/>
    <col min="514" max="514" width="13.7109375" style="3" customWidth="1"/>
    <col min="515" max="515" width="10.5703125" style="3" customWidth="1"/>
    <col min="516" max="516" width="17.140625" style="3" customWidth="1"/>
    <col min="517" max="517" width="17.28515625" style="3" customWidth="1"/>
    <col min="518" max="518" width="16.7109375" style="3" customWidth="1"/>
    <col min="519" max="519" width="17.28515625" style="3" customWidth="1"/>
    <col min="520" max="520" width="16.85546875" style="3" customWidth="1"/>
    <col min="521" max="521" width="22.28515625" style="3" customWidth="1"/>
    <col min="522" max="768" width="9.140625" style="3"/>
    <col min="769" max="769" width="61.85546875" style="3" customWidth="1"/>
    <col min="770" max="770" width="13.7109375" style="3" customWidth="1"/>
    <col min="771" max="771" width="10.5703125" style="3" customWidth="1"/>
    <col min="772" max="772" width="17.140625" style="3" customWidth="1"/>
    <col min="773" max="773" width="17.28515625" style="3" customWidth="1"/>
    <col min="774" max="774" width="16.7109375" style="3" customWidth="1"/>
    <col min="775" max="775" width="17.28515625" style="3" customWidth="1"/>
    <col min="776" max="776" width="16.85546875" style="3" customWidth="1"/>
    <col min="777" max="777" width="22.28515625" style="3" customWidth="1"/>
    <col min="778" max="1024" width="9.140625" style="3"/>
    <col min="1025" max="1025" width="61.85546875" style="3" customWidth="1"/>
    <col min="1026" max="1026" width="13.7109375" style="3" customWidth="1"/>
    <col min="1027" max="1027" width="10.5703125" style="3" customWidth="1"/>
    <col min="1028" max="1028" width="17.140625" style="3" customWidth="1"/>
    <col min="1029" max="1029" width="17.28515625" style="3" customWidth="1"/>
    <col min="1030" max="1030" width="16.7109375" style="3" customWidth="1"/>
    <col min="1031" max="1031" width="17.28515625" style="3" customWidth="1"/>
    <col min="1032" max="1032" width="16.85546875" style="3" customWidth="1"/>
    <col min="1033" max="1033" width="22.28515625" style="3" customWidth="1"/>
    <col min="1034" max="1280" width="9.140625" style="3"/>
    <col min="1281" max="1281" width="61.85546875" style="3" customWidth="1"/>
    <col min="1282" max="1282" width="13.7109375" style="3" customWidth="1"/>
    <col min="1283" max="1283" width="10.5703125" style="3" customWidth="1"/>
    <col min="1284" max="1284" width="17.140625" style="3" customWidth="1"/>
    <col min="1285" max="1285" width="17.28515625" style="3" customWidth="1"/>
    <col min="1286" max="1286" width="16.7109375" style="3" customWidth="1"/>
    <col min="1287" max="1287" width="17.28515625" style="3" customWidth="1"/>
    <col min="1288" max="1288" width="16.85546875" style="3" customWidth="1"/>
    <col min="1289" max="1289" width="22.28515625" style="3" customWidth="1"/>
    <col min="1290" max="1536" width="9.140625" style="3"/>
    <col min="1537" max="1537" width="61.85546875" style="3" customWidth="1"/>
    <col min="1538" max="1538" width="13.7109375" style="3" customWidth="1"/>
    <col min="1539" max="1539" width="10.5703125" style="3" customWidth="1"/>
    <col min="1540" max="1540" width="17.140625" style="3" customWidth="1"/>
    <col min="1541" max="1541" width="17.28515625" style="3" customWidth="1"/>
    <col min="1542" max="1542" width="16.7109375" style="3" customWidth="1"/>
    <col min="1543" max="1543" width="17.28515625" style="3" customWidth="1"/>
    <col min="1544" max="1544" width="16.85546875" style="3" customWidth="1"/>
    <col min="1545" max="1545" width="22.28515625" style="3" customWidth="1"/>
    <col min="1546" max="1792" width="9.140625" style="3"/>
    <col min="1793" max="1793" width="61.85546875" style="3" customWidth="1"/>
    <col min="1794" max="1794" width="13.7109375" style="3" customWidth="1"/>
    <col min="1795" max="1795" width="10.5703125" style="3" customWidth="1"/>
    <col min="1796" max="1796" width="17.140625" style="3" customWidth="1"/>
    <col min="1797" max="1797" width="17.28515625" style="3" customWidth="1"/>
    <col min="1798" max="1798" width="16.7109375" style="3" customWidth="1"/>
    <col min="1799" max="1799" width="17.28515625" style="3" customWidth="1"/>
    <col min="1800" max="1800" width="16.85546875" style="3" customWidth="1"/>
    <col min="1801" max="1801" width="22.28515625" style="3" customWidth="1"/>
    <col min="1802" max="2048" width="9.140625" style="3"/>
    <col min="2049" max="2049" width="61.85546875" style="3" customWidth="1"/>
    <col min="2050" max="2050" width="13.7109375" style="3" customWidth="1"/>
    <col min="2051" max="2051" width="10.5703125" style="3" customWidth="1"/>
    <col min="2052" max="2052" width="17.140625" style="3" customWidth="1"/>
    <col min="2053" max="2053" width="17.28515625" style="3" customWidth="1"/>
    <col min="2054" max="2054" width="16.7109375" style="3" customWidth="1"/>
    <col min="2055" max="2055" width="17.28515625" style="3" customWidth="1"/>
    <col min="2056" max="2056" width="16.85546875" style="3" customWidth="1"/>
    <col min="2057" max="2057" width="22.28515625" style="3" customWidth="1"/>
    <col min="2058" max="2304" width="9.140625" style="3"/>
    <col min="2305" max="2305" width="61.85546875" style="3" customWidth="1"/>
    <col min="2306" max="2306" width="13.7109375" style="3" customWidth="1"/>
    <col min="2307" max="2307" width="10.5703125" style="3" customWidth="1"/>
    <col min="2308" max="2308" width="17.140625" style="3" customWidth="1"/>
    <col min="2309" max="2309" width="17.28515625" style="3" customWidth="1"/>
    <col min="2310" max="2310" width="16.7109375" style="3" customWidth="1"/>
    <col min="2311" max="2311" width="17.28515625" style="3" customWidth="1"/>
    <col min="2312" max="2312" width="16.85546875" style="3" customWidth="1"/>
    <col min="2313" max="2313" width="22.28515625" style="3" customWidth="1"/>
    <col min="2314" max="2560" width="9.140625" style="3"/>
    <col min="2561" max="2561" width="61.85546875" style="3" customWidth="1"/>
    <col min="2562" max="2562" width="13.7109375" style="3" customWidth="1"/>
    <col min="2563" max="2563" width="10.5703125" style="3" customWidth="1"/>
    <col min="2564" max="2564" width="17.140625" style="3" customWidth="1"/>
    <col min="2565" max="2565" width="17.28515625" style="3" customWidth="1"/>
    <col min="2566" max="2566" width="16.7109375" style="3" customWidth="1"/>
    <col min="2567" max="2567" width="17.28515625" style="3" customWidth="1"/>
    <col min="2568" max="2568" width="16.85546875" style="3" customWidth="1"/>
    <col min="2569" max="2569" width="22.28515625" style="3" customWidth="1"/>
    <col min="2570" max="2816" width="9.140625" style="3"/>
    <col min="2817" max="2817" width="61.85546875" style="3" customWidth="1"/>
    <col min="2818" max="2818" width="13.7109375" style="3" customWidth="1"/>
    <col min="2819" max="2819" width="10.5703125" style="3" customWidth="1"/>
    <col min="2820" max="2820" width="17.140625" style="3" customWidth="1"/>
    <col min="2821" max="2821" width="17.28515625" style="3" customWidth="1"/>
    <col min="2822" max="2822" width="16.7109375" style="3" customWidth="1"/>
    <col min="2823" max="2823" width="17.28515625" style="3" customWidth="1"/>
    <col min="2824" max="2824" width="16.85546875" style="3" customWidth="1"/>
    <col min="2825" max="2825" width="22.28515625" style="3" customWidth="1"/>
    <col min="2826" max="3072" width="9.140625" style="3"/>
    <col min="3073" max="3073" width="61.85546875" style="3" customWidth="1"/>
    <col min="3074" max="3074" width="13.7109375" style="3" customWidth="1"/>
    <col min="3075" max="3075" width="10.5703125" style="3" customWidth="1"/>
    <col min="3076" max="3076" width="17.140625" style="3" customWidth="1"/>
    <col min="3077" max="3077" width="17.28515625" style="3" customWidth="1"/>
    <col min="3078" max="3078" width="16.7109375" style="3" customWidth="1"/>
    <col min="3079" max="3079" width="17.28515625" style="3" customWidth="1"/>
    <col min="3080" max="3080" width="16.85546875" style="3" customWidth="1"/>
    <col min="3081" max="3081" width="22.28515625" style="3" customWidth="1"/>
    <col min="3082" max="3328" width="9.140625" style="3"/>
    <col min="3329" max="3329" width="61.85546875" style="3" customWidth="1"/>
    <col min="3330" max="3330" width="13.7109375" style="3" customWidth="1"/>
    <col min="3331" max="3331" width="10.5703125" style="3" customWidth="1"/>
    <col min="3332" max="3332" width="17.140625" style="3" customWidth="1"/>
    <col min="3333" max="3333" width="17.28515625" style="3" customWidth="1"/>
    <col min="3334" max="3334" width="16.7109375" style="3" customWidth="1"/>
    <col min="3335" max="3335" width="17.28515625" style="3" customWidth="1"/>
    <col min="3336" max="3336" width="16.85546875" style="3" customWidth="1"/>
    <col min="3337" max="3337" width="22.28515625" style="3" customWidth="1"/>
    <col min="3338" max="3584" width="9.140625" style="3"/>
    <col min="3585" max="3585" width="61.85546875" style="3" customWidth="1"/>
    <col min="3586" max="3586" width="13.7109375" style="3" customWidth="1"/>
    <col min="3587" max="3587" width="10.5703125" style="3" customWidth="1"/>
    <col min="3588" max="3588" width="17.140625" style="3" customWidth="1"/>
    <col min="3589" max="3589" width="17.28515625" style="3" customWidth="1"/>
    <col min="3590" max="3590" width="16.7109375" style="3" customWidth="1"/>
    <col min="3591" max="3591" width="17.28515625" style="3" customWidth="1"/>
    <col min="3592" max="3592" width="16.85546875" style="3" customWidth="1"/>
    <col min="3593" max="3593" width="22.28515625" style="3" customWidth="1"/>
    <col min="3594" max="3840" width="9.140625" style="3"/>
    <col min="3841" max="3841" width="61.85546875" style="3" customWidth="1"/>
    <col min="3842" max="3842" width="13.7109375" style="3" customWidth="1"/>
    <col min="3843" max="3843" width="10.5703125" style="3" customWidth="1"/>
    <col min="3844" max="3844" width="17.140625" style="3" customWidth="1"/>
    <col min="3845" max="3845" width="17.28515625" style="3" customWidth="1"/>
    <col min="3846" max="3846" width="16.7109375" style="3" customWidth="1"/>
    <col min="3847" max="3847" width="17.28515625" style="3" customWidth="1"/>
    <col min="3848" max="3848" width="16.85546875" style="3" customWidth="1"/>
    <col min="3849" max="3849" width="22.28515625" style="3" customWidth="1"/>
    <col min="3850" max="4096" width="9.140625" style="3"/>
    <col min="4097" max="4097" width="61.85546875" style="3" customWidth="1"/>
    <col min="4098" max="4098" width="13.7109375" style="3" customWidth="1"/>
    <col min="4099" max="4099" width="10.5703125" style="3" customWidth="1"/>
    <col min="4100" max="4100" width="17.140625" style="3" customWidth="1"/>
    <col min="4101" max="4101" width="17.28515625" style="3" customWidth="1"/>
    <col min="4102" max="4102" width="16.7109375" style="3" customWidth="1"/>
    <col min="4103" max="4103" width="17.28515625" style="3" customWidth="1"/>
    <col min="4104" max="4104" width="16.85546875" style="3" customWidth="1"/>
    <col min="4105" max="4105" width="22.28515625" style="3" customWidth="1"/>
    <col min="4106" max="4352" width="9.140625" style="3"/>
    <col min="4353" max="4353" width="61.85546875" style="3" customWidth="1"/>
    <col min="4354" max="4354" width="13.7109375" style="3" customWidth="1"/>
    <col min="4355" max="4355" width="10.5703125" style="3" customWidth="1"/>
    <col min="4356" max="4356" width="17.140625" style="3" customWidth="1"/>
    <col min="4357" max="4357" width="17.28515625" style="3" customWidth="1"/>
    <col min="4358" max="4358" width="16.7109375" style="3" customWidth="1"/>
    <col min="4359" max="4359" width="17.28515625" style="3" customWidth="1"/>
    <col min="4360" max="4360" width="16.85546875" style="3" customWidth="1"/>
    <col min="4361" max="4361" width="22.28515625" style="3" customWidth="1"/>
    <col min="4362" max="4608" width="9.140625" style="3"/>
    <col min="4609" max="4609" width="61.85546875" style="3" customWidth="1"/>
    <col min="4610" max="4610" width="13.7109375" style="3" customWidth="1"/>
    <col min="4611" max="4611" width="10.5703125" style="3" customWidth="1"/>
    <col min="4612" max="4612" width="17.140625" style="3" customWidth="1"/>
    <col min="4613" max="4613" width="17.28515625" style="3" customWidth="1"/>
    <col min="4614" max="4614" width="16.7109375" style="3" customWidth="1"/>
    <col min="4615" max="4615" width="17.28515625" style="3" customWidth="1"/>
    <col min="4616" max="4616" width="16.85546875" style="3" customWidth="1"/>
    <col min="4617" max="4617" width="22.28515625" style="3" customWidth="1"/>
    <col min="4618" max="4864" width="9.140625" style="3"/>
    <col min="4865" max="4865" width="61.85546875" style="3" customWidth="1"/>
    <col min="4866" max="4866" width="13.7109375" style="3" customWidth="1"/>
    <col min="4867" max="4867" width="10.5703125" style="3" customWidth="1"/>
    <col min="4868" max="4868" width="17.140625" style="3" customWidth="1"/>
    <col min="4869" max="4869" width="17.28515625" style="3" customWidth="1"/>
    <col min="4870" max="4870" width="16.7109375" style="3" customWidth="1"/>
    <col min="4871" max="4871" width="17.28515625" style="3" customWidth="1"/>
    <col min="4872" max="4872" width="16.85546875" style="3" customWidth="1"/>
    <col min="4873" max="4873" width="22.28515625" style="3" customWidth="1"/>
    <col min="4874" max="5120" width="9.140625" style="3"/>
    <col min="5121" max="5121" width="61.85546875" style="3" customWidth="1"/>
    <col min="5122" max="5122" width="13.7109375" style="3" customWidth="1"/>
    <col min="5123" max="5123" width="10.5703125" style="3" customWidth="1"/>
    <col min="5124" max="5124" width="17.140625" style="3" customWidth="1"/>
    <col min="5125" max="5125" width="17.28515625" style="3" customWidth="1"/>
    <col min="5126" max="5126" width="16.7109375" style="3" customWidth="1"/>
    <col min="5127" max="5127" width="17.28515625" style="3" customWidth="1"/>
    <col min="5128" max="5128" width="16.85546875" style="3" customWidth="1"/>
    <col min="5129" max="5129" width="22.28515625" style="3" customWidth="1"/>
    <col min="5130" max="5376" width="9.140625" style="3"/>
    <col min="5377" max="5377" width="61.85546875" style="3" customWidth="1"/>
    <col min="5378" max="5378" width="13.7109375" style="3" customWidth="1"/>
    <col min="5379" max="5379" width="10.5703125" style="3" customWidth="1"/>
    <col min="5380" max="5380" width="17.140625" style="3" customWidth="1"/>
    <col min="5381" max="5381" width="17.28515625" style="3" customWidth="1"/>
    <col min="5382" max="5382" width="16.7109375" style="3" customWidth="1"/>
    <col min="5383" max="5383" width="17.28515625" style="3" customWidth="1"/>
    <col min="5384" max="5384" width="16.85546875" style="3" customWidth="1"/>
    <col min="5385" max="5385" width="22.28515625" style="3" customWidth="1"/>
    <col min="5386" max="5632" width="9.140625" style="3"/>
    <col min="5633" max="5633" width="61.85546875" style="3" customWidth="1"/>
    <col min="5634" max="5634" width="13.7109375" style="3" customWidth="1"/>
    <col min="5635" max="5635" width="10.5703125" style="3" customWidth="1"/>
    <col min="5636" max="5636" width="17.140625" style="3" customWidth="1"/>
    <col min="5637" max="5637" width="17.28515625" style="3" customWidth="1"/>
    <col min="5638" max="5638" width="16.7109375" style="3" customWidth="1"/>
    <col min="5639" max="5639" width="17.28515625" style="3" customWidth="1"/>
    <col min="5640" max="5640" width="16.85546875" style="3" customWidth="1"/>
    <col min="5641" max="5641" width="22.28515625" style="3" customWidth="1"/>
    <col min="5642" max="5888" width="9.140625" style="3"/>
    <col min="5889" max="5889" width="61.85546875" style="3" customWidth="1"/>
    <col min="5890" max="5890" width="13.7109375" style="3" customWidth="1"/>
    <col min="5891" max="5891" width="10.5703125" style="3" customWidth="1"/>
    <col min="5892" max="5892" width="17.140625" style="3" customWidth="1"/>
    <col min="5893" max="5893" width="17.28515625" style="3" customWidth="1"/>
    <col min="5894" max="5894" width="16.7109375" style="3" customWidth="1"/>
    <col min="5895" max="5895" width="17.28515625" style="3" customWidth="1"/>
    <col min="5896" max="5896" width="16.85546875" style="3" customWidth="1"/>
    <col min="5897" max="5897" width="22.28515625" style="3" customWidth="1"/>
    <col min="5898" max="6144" width="9.140625" style="3"/>
    <col min="6145" max="6145" width="61.85546875" style="3" customWidth="1"/>
    <col min="6146" max="6146" width="13.7109375" style="3" customWidth="1"/>
    <col min="6147" max="6147" width="10.5703125" style="3" customWidth="1"/>
    <col min="6148" max="6148" width="17.140625" style="3" customWidth="1"/>
    <col min="6149" max="6149" width="17.28515625" style="3" customWidth="1"/>
    <col min="6150" max="6150" width="16.7109375" style="3" customWidth="1"/>
    <col min="6151" max="6151" width="17.28515625" style="3" customWidth="1"/>
    <col min="6152" max="6152" width="16.85546875" style="3" customWidth="1"/>
    <col min="6153" max="6153" width="22.28515625" style="3" customWidth="1"/>
    <col min="6154" max="6400" width="9.140625" style="3"/>
    <col min="6401" max="6401" width="61.85546875" style="3" customWidth="1"/>
    <col min="6402" max="6402" width="13.7109375" style="3" customWidth="1"/>
    <col min="6403" max="6403" width="10.5703125" style="3" customWidth="1"/>
    <col min="6404" max="6404" width="17.140625" style="3" customWidth="1"/>
    <col min="6405" max="6405" width="17.28515625" style="3" customWidth="1"/>
    <col min="6406" max="6406" width="16.7109375" style="3" customWidth="1"/>
    <col min="6407" max="6407" width="17.28515625" style="3" customWidth="1"/>
    <col min="6408" max="6408" width="16.85546875" style="3" customWidth="1"/>
    <col min="6409" max="6409" width="22.28515625" style="3" customWidth="1"/>
    <col min="6410" max="6656" width="9.140625" style="3"/>
    <col min="6657" max="6657" width="61.85546875" style="3" customWidth="1"/>
    <col min="6658" max="6658" width="13.7109375" style="3" customWidth="1"/>
    <col min="6659" max="6659" width="10.5703125" style="3" customWidth="1"/>
    <col min="6660" max="6660" width="17.140625" style="3" customWidth="1"/>
    <col min="6661" max="6661" width="17.28515625" style="3" customWidth="1"/>
    <col min="6662" max="6662" width="16.7109375" style="3" customWidth="1"/>
    <col min="6663" max="6663" width="17.28515625" style="3" customWidth="1"/>
    <col min="6664" max="6664" width="16.85546875" style="3" customWidth="1"/>
    <col min="6665" max="6665" width="22.28515625" style="3" customWidth="1"/>
    <col min="6666" max="6912" width="9.140625" style="3"/>
    <col min="6913" max="6913" width="61.85546875" style="3" customWidth="1"/>
    <col min="6914" max="6914" width="13.7109375" style="3" customWidth="1"/>
    <col min="6915" max="6915" width="10.5703125" style="3" customWidth="1"/>
    <col min="6916" max="6916" width="17.140625" style="3" customWidth="1"/>
    <col min="6917" max="6917" width="17.28515625" style="3" customWidth="1"/>
    <col min="6918" max="6918" width="16.7109375" style="3" customWidth="1"/>
    <col min="6919" max="6919" width="17.28515625" style="3" customWidth="1"/>
    <col min="6920" max="6920" width="16.85546875" style="3" customWidth="1"/>
    <col min="6921" max="6921" width="22.28515625" style="3" customWidth="1"/>
    <col min="6922" max="7168" width="9.140625" style="3"/>
    <col min="7169" max="7169" width="61.85546875" style="3" customWidth="1"/>
    <col min="7170" max="7170" width="13.7109375" style="3" customWidth="1"/>
    <col min="7171" max="7171" width="10.5703125" style="3" customWidth="1"/>
    <col min="7172" max="7172" width="17.140625" style="3" customWidth="1"/>
    <col min="7173" max="7173" width="17.28515625" style="3" customWidth="1"/>
    <col min="7174" max="7174" width="16.7109375" style="3" customWidth="1"/>
    <col min="7175" max="7175" width="17.28515625" style="3" customWidth="1"/>
    <col min="7176" max="7176" width="16.85546875" style="3" customWidth="1"/>
    <col min="7177" max="7177" width="22.28515625" style="3" customWidth="1"/>
    <col min="7178" max="7424" width="9.140625" style="3"/>
    <col min="7425" max="7425" width="61.85546875" style="3" customWidth="1"/>
    <col min="7426" max="7426" width="13.7109375" style="3" customWidth="1"/>
    <col min="7427" max="7427" width="10.5703125" style="3" customWidth="1"/>
    <col min="7428" max="7428" width="17.140625" style="3" customWidth="1"/>
    <col min="7429" max="7429" width="17.28515625" style="3" customWidth="1"/>
    <col min="7430" max="7430" width="16.7109375" style="3" customWidth="1"/>
    <col min="7431" max="7431" width="17.28515625" style="3" customWidth="1"/>
    <col min="7432" max="7432" width="16.85546875" style="3" customWidth="1"/>
    <col min="7433" max="7433" width="22.28515625" style="3" customWidth="1"/>
    <col min="7434" max="7680" width="9.140625" style="3"/>
    <col min="7681" max="7681" width="61.85546875" style="3" customWidth="1"/>
    <col min="7682" max="7682" width="13.7109375" style="3" customWidth="1"/>
    <col min="7683" max="7683" width="10.5703125" style="3" customWidth="1"/>
    <col min="7684" max="7684" width="17.140625" style="3" customWidth="1"/>
    <col min="7685" max="7685" width="17.28515625" style="3" customWidth="1"/>
    <col min="7686" max="7686" width="16.7109375" style="3" customWidth="1"/>
    <col min="7687" max="7687" width="17.28515625" style="3" customWidth="1"/>
    <col min="7688" max="7688" width="16.85546875" style="3" customWidth="1"/>
    <col min="7689" max="7689" width="22.28515625" style="3" customWidth="1"/>
    <col min="7690" max="7936" width="9.140625" style="3"/>
    <col min="7937" max="7937" width="61.85546875" style="3" customWidth="1"/>
    <col min="7938" max="7938" width="13.7109375" style="3" customWidth="1"/>
    <col min="7939" max="7939" width="10.5703125" style="3" customWidth="1"/>
    <col min="7940" max="7940" width="17.140625" style="3" customWidth="1"/>
    <col min="7941" max="7941" width="17.28515625" style="3" customWidth="1"/>
    <col min="7942" max="7942" width="16.7109375" style="3" customWidth="1"/>
    <col min="7943" max="7943" width="17.28515625" style="3" customWidth="1"/>
    <col min="7944" max="7944" width="16.85546875" style="3" customWidth="1"/>
    <col min="7945" max="7945" width="22.28515625" style="3" customWidth="1"/>
    <col min="7946" max="8192" width="9.140625" style="3"/>
    <col min="8193" max="8193" width="61.85546875" style="3" customWidth="1"/>
    <col min="8194" max="8194" width="13.7109375" style="3" customWidth="1"/>
    <col min="8195" max="8195" width="10.5703125" style="3" customWidth="1"/>
    <col min="8196" max="8196" width="17.140625" style="3" customWidth="1"/>
    <col min="8197" max="8197" width="17.28515625" style="3" customWidth="1"/>
    <col min="8198" max="8198" width="16.7109375" style="3" customWidth="1"/>
    <col min="8199" max="8199" width="17.28515625" style="3" customWidth="1"/>
    <col min="8200" max="8200" width="16.85546875" style="3" customWidth="1"/>
    <col min="8201" max="8201" width="22.28515625" style="3" customWidth="1"/>
    <col min="8202" max="8448" width="9.140625" style="3"/>
    <col min="8449" max="8449" width="61.85546875" style="3" customWidth="1"/>
    <col min="8450" max="8450" width="13.7109375" style="3" customWidth="1"/>
    <col min="8451" max="8451" width="10.5703125" style="3" customWidth="1"/>
    <col min="8452" max="8452" width="17.140625" style="3" customWidth="1"/>
    <col min="8453" max="8453" width="17.28515625" style="3" customWidth="1"/>
    <col min="8454" max="8454" width="16.7109375" style="3" customWidth="1"/>
    <col min="8455" max="8455" width="17.28515625" style="3" customWidth="1"/>
    <col min="8456" max="8456" width="16.85546875" style="3" customWidth="1"/>
    <col min="8457" max="8457" width="22.28515625" style="3" customWidth="1"/>
    <col min="8458" max="8704" width="9.140625" style="3"/>
    <col min="8705" max="8705" width="61.85546875" style="3" customWidth="1"/>
    <col min="8706" max="8706" width="13.7109375" style="3" customWidth="1"/>
    <col min="8707" max="8707" width="10.5703125" style="3" customWidth="1"/>
    <col min="8708" max="8708" width="17.140625" style="3" customWidth="1"/>
    <col min="8709" max="8709" width="17.28515625" style="3" customWidth="1"/>
    <col min="8710" max="8710" width="16.7109375" style="3" customWidth="1"/>
    <col min="8711" max="8711" width="17.28515625" style="3" customWidth="1"/>
    <col min="8712" max="8712" width="16.85546875" style="3" customWidth="1"/>
    <col min="8713" max="8713" width="22.28515625" style="3" customWidth="1"/>
    <col min="8714" max="8960" width="9.140625" style="3"/>
    <col min="8961" max="8961" width="61.85546875" style="3" customWidth="1"/>
    <col min="8962" max="8962" width="13.7109375" style="3" customWidth="1"/>
    <col min="8963" max="8963" width="10.5703125" style="3" customWidth="1"/>
    <col min="8964" max="8964" width="17.140625" style="3" customWidth="1"/>
    <col min="8965" max="8965" width="17.28515625" style="3" customWidth="1"/>
    <col min="8966" max="8966" width="16.7109375" style="3" customWidth="1"/>
    <col min="8967" max="8967" width="17.28515625" style="3" customWidth="1"/>
    <col min="8968" max="8968" width="16.85546875" style="3" customWidth="1"/>
    <col min="8969" max="8969" width="22.28515625" style="3" customWidth="1"/>
    <col min="8970" max="9216" width="9.140625" style="3"/>
    <col min="9217" max="9217" width="61.85546875" style="3" customWidth="1"/>
    <col min="9218" max="9218" width="13.7109375" style="3" customWidth="1"/>
    <col min="9219" max="9219" width="10.5703125" style="3" customWidth="1"/>
    <col min="9220" max="9220" width="17.140625" style="3" customWidth="1"/>
    <col min="9221" max="9221" width="17.28515625" style="3" customWidth="1"/>
    <col min="9222" max="9222" width="16.7109375" style="3" customWidth="1"/>
    <col min="9223" max="9223" width="17.28515625" style="3" customWidth="1"/>
    <col min="9224" max="9224" width="16.85546875" style="3" customWidth="1"/>
    <col min="9225" max="9225" width="22.28515625" style="3" customWidth="1"/>
    <col min="9226" max="9472" width="9.140625" style="3"/>
    <col min="9473" max="9473" width="61.85546875" style="3" customWidth="1"/>
    <col min="9474" max="9474" width="13.7109375" style="3" customWidth="1"/>
    <col min="9475" max="9475" width="10.5703125" style="3" customWidth="1"/>
    <col min="9476" max="9476" width="17.140625" style="3" customWidth="1"/>
    <col min="9477" max="9477" width="17.28515625" style="3" customWidth="1"/>
    <col min="9478" max="9478" width="16.7109375" style="3" customWidth="1"/>
    <col min="9479" max="9479" width="17.28515625" style="3" customWidth="1"/>
    <col min="9480" max="9480" width="16.85546875" style="3" customWidth="1"/>
    <col min="9481" max="9481" width="22.28515625" style="3" customWidth="1"/>
    <col min="9482" max="9728" width="9.140625" style="3"/>
    <col min="9729" max="9729" width="61.85546875" style="3" customWidth="1"/>
    <col min="9730" max="9730" width="13.7109375" style="3" customWidth="1"/>
    <col min="9731" max="9731" width="10.5703125" style="3" customWidth="1"/>
    <col min="9732" max="9732" width="17.140625" style="3" customWidth="1"/>
    <col min="9733" max="9733" width="17.28515625" style="3" customWidth="1"/>
    <col min="9734" max="9734" width="16.7109375" style="3" customWidth="1"/>
    <col min="9735" max="9735" width="17.28515625" style="3" customWidth="1"/>
    <col min="9736" max="9736" width="16.85546875" style="3" customWidth="1"/>
    <col min="9737" max="9737" width="22.28515625" style="3" customWidth="1"/>
    <col min="9738" max="9984" width="9.140625" style="3"/>
    <col min="9985" max="9985" width="61.85546875" style="3" customWidth="1"/>
    <col min="9986" max="9986" width="13.7109375" style="3" customWidth="1"/>
    <col min="9987" max="9987" width="10.5703125" style="3" customWidth="1"/>
    <col min="9988" max="9988" width="17.140625" style="3" customWidth="1"/>
    <col min="9989" max="9989" width="17.28515625" style="3" customWidth="1"/>
    <col min="9990" max="9990" width="16.7109375" style="3" customWidth="1"/>
    <col min="9991" max="9991" width="17.28515625" style="3" customWidth="1"/>
    <col min="9992" max="9992" width="16.85546875" style="3" customWidth="1"/>
    <col min="9993" max="9993" width="22.28515625" style="3" customWidth="1"/>
    <col min="9994" max="10240" width="9.140625" style="3"/>
    <col min="10241" max="10241" width="61.85546875" style="3" customWidth="1"/>
    <col min="10242" max="10242" width="13.7109375" style="3" customWidth="1"/>
    <col min="10243" max="10243" width="10.5703125" style="3" customWidth="1"/>
    <col min="10244" max="10244" width="17.140625" style="3" customWidth="1"/>
    <col min="10245" max="10245" width="17.28515625" style="3" customWidth="1"/>
    <col min="10246" max="10246" width="16.7109375" style="3" customWidth="1"/>
    <col min="10247" max="10247" width="17.28515625" style="3" customWidth="1"/>
    <col min="10248" max="10248" width="16.85546875" style="3" customWidth="1"/>
    <col min="10249" max="10249" width="22.28515625" style="3" customWidth="1"/>
    <col min="10250" max="10496" width="9.140625" style="3"/>
    <col min="10497" max="10497" width="61.85546875" style="3" customWidth="1"/>
    <col min="10498" max="10498" width="13.7109375" style="3" customWidth="1"/>
    <col min="10499" max="10499" width="10.5703125" style="3" customWidth="1"/>
    <col min="10500" max="10500" width="17.140625" style="3" customWidth="1"/>
    <col min="10501" max="10501" width="17.28515625" style="3" customWidth="1"/>
    <col min="10502" max="10502" width="16.7109375" style="3" customWidth="1"/>
    <col min="10503" max="10503" width="17.28515625" style="3" customWidth="1"/>
    <col min="10504" max="10504" width="16.85546875" style="3" customWidth="1"/>
    <col min="10505" max="10505" width="22.28515625" style="3" customWidth="1"/>
    <col min="10506" max="10752" width="9.140625" style="3"/>
    <col min="10753" max="10753" width="61.85546875" style="3" customWidth="1"/>
    <col min="10754" max="10754" width="13.7109375" style="3" customWidth="1"/>
    <col min="10755" max="10755" width="10.5703125" style="3" customWidth="1"/>
    <col min="10756" max="10756" width="17.140625" style="3" customWidth="1"/>
    <col min="10757" max="10757" width="17.28515625" style="3" customWidth="1"/>
    <col min="10758" max="10758" width="16.7109375" style="3" customWidth="1"/>
    <col min="10759" max="10759" width="17.28515625" style="3" customWidth="1"/>
    <col min="10760" max="10760" width="16.85546875" style="3" customWidth="1"/>
    <col min="10761" max="10761" width="22.28515625" style="3" customWidth="1"/>
    <col min="10762" max="11008" width="9.140625" style="3"/>
    <col min="11009" max="11009" width="61.85546875" style="3" customWidth="1"/>
    <col min="11010" max="11010" width="13.7109375" style="3" customWidth="1"/>
    <col min="11011" max="11011" width="10.5703125" style="3" customWidth="1"/>
    <col min="11012" max="11012" width="17.140625" style="3" customWidth="1"/>
    <col min="11013" max="11013" width="17.28515625" style="3" customWidth="1"/>
    <col min="11014" max="11014" width="16.7109375" style="3" customWidth="1"/>
    <col min="11015" max="11015" width="17.28515625" style="3" customWidth="1"/>
    <col min="11016" max="11016" width="16.85546875" style="3" customWidth="1"/>
    <col min="11017" max="11017" width="22.28515625" style="3" customWidth="1"/>
    <col min="11018" max="11264" width="9.140625" style="3"/>
    <col min="11265" max="11265" width="61.85546875" style="3" customWidth="1"/>
    <col min="11266" max="11266" width="13.7109375" style="3" customWidth="1"/>
    <col min="11267" max="11267" width="10.5703125" style="3" customWidth="1"/>
    <col min="11268" max="11268" width="17.140625" style="3" customWidth="1"/>
    <col min="11269" max="11269" width="17.28515625" style="3" customWidth="1"/>
    <col min="11270" max="11270" width="16.7109375" style="3" customWidth="1"/>
    <col min="11271" max="11271" width="17.28515625" style="3" customWidth="1"/>
    <col min="11272" max="11272" width="16.85546875" style="3" customWidth="1"/>
    <col min="11273" max="11273" width="22.28515625" style="3" customWidth="1"/>
    <col min="11274" max="11520" width="9.140625" style="3"/>
    <col min="11521" max="11521" width="61.85546875" style="3" customWidth="1"/>
    <col min="11522" max="11522" width="13.7109375" style="3" customWidth="1"/>
    <col min="11523" max="11523" width="10.5703125" style="3" customWidth="1"/>
    <col min="11524" max="11524" width="17.140625" style="3" customWidth="1"/>
    <col min="11525" max="11525" width="17.28515625" style="3" customWidth="1"/>
    <col min="11526" max="11526" width="16.7109375" style="3" customWidth="1"/>
    <col min="11527" max="11527" width="17.28515625" style="3" customWidth="1"/>
    <col min="11528" max="11528" width="16.85546875" style="3" customWidth="1"/>
    <col min="11529" max="11529" width="22.28515625" style="3" customWidth="1"/>
    <col min="11530" max="11776" width="9.140625" style="3"/>
    <col min="11777" max="11777" width="61.85546875" style="3" customWidth="1"/>
    <col min="11778" max="11778" width="13.7109375" style="3" customWidth="1"/>
    <col min="11779" max="11779" width="10.5703125" style="3" customWidth="1"/>
    <col min="11780" max="11780" width="17.140625" style="3" customWidth="1"/>
    <col min="11781" max="11781" width="17.28515625" style="3" customWidth="1"/>
    <col min="11782" max="11782" width="16.7109375" style="3" customWidth="1"/>
    <col min="11783" max="11783" width="17.28515625" style="3" customWidth="1"/>
    <col min="11784" max="11784" width="16.85546875" style="3" customWidth="1"/>
    <col min="11785" max="11785" width="22.28515625" style="3" customWidth="1"/>
    <col min="11786" max="12032" width="9.140625" style="3"/>
    <col min="12033" max="12033" width="61.85546875" style="3" customWidth="1"/>
    <col min="12034" max="12034" width="13.7109375" style="3" customWidth="1"/>
    <col min="12035" max="12035" width="10.5703125" style="3" customWidth="1"/>
    <col min="12036" max="12036" width="17.140625" style="3" customWidth="1"/>
    <col min="12037" max="12037" width="17.28515625" style="3" customWidth="1"/>
    <col min="12038" max="12038" width="16.7109375" style="3" customWidth="1"/>
    <col min="12039" max="12039" width="17.28515625" style="3" customWidth="1"/>
    <col min="12040" max="12040" width="16.85546875" style="3" customWidth="1"/>
    <col min="12041" max="12041" width="22.28515625" style="3" customWidth="1"/>
    <col min="12042" max="12288" width="9.140625" style="3"/>
    <col min="12289" max="12289" width="61.85546875" style="3" customWidth="1"/>
    <col min="12290" max="12290" width="13.7109375" style="3" customWidth="1"/>
    <col min="12291" max="12291" width="10.5703125" style="3" customWidth="1"/>
    <col min="12292" max="12292" width="17.140625" style="3" customWidth="1"/>
    <col min="12293" max="12293" width="17.28515625" style="3" customWidth="1"/>
    <col min="12294" max="12294" width="16.7109375" style="3" customWidth="1"/>
    <col min="12295" max="12295" width="17.28515625" style="3" customWidth="1"/>
    <col min="12296" max="12296" width="16.85546875" style="3" customWidth="1"/>
    <col min="12297" max="12297" width="22.28515625" style="3" customWidth="1"/>
    <col min="12298" max="12544" width="9.140625" style="3"/>
    <col min="12545" max="12545" width="61.85546875" style="3" customWidth="1"/>
    <col min="12546" max="12546" width="13.7109375" style="3" customWidth="1"/>
    <col min="12547" max="12547" width="10.5703125" style="3" customWidth="1"/>
    <col min="12548" max="12548" width="17.140625" style="3" customWidth="1"/>
    <col min="12549" max="12549" width="17.28515625" style="3" customWidth="1"/>
    <col min="12550" max="12550" width="16.7109375" style="3" customWidth="1"/>
    <col min="12551" max="12551" width="17.28515625" style="3" customWidth="1"/>
    <col min="12552" max="12552" width="16.85546875" style="3" customWidth="1"/>
    <col min="12553" max="12553" width="22.28515625" style="3" customWidth="1"/>
    <col min="12554" max="12800" width="9.140625" style="3"/>
    <col min="12801" max="12801" width="61.85546875" style="3" customWidth="1"/>
    <col min="12802" max="12802" width="13.7109375" style="3" customWidth="1"/>
    <col min="12803" max="12803" width="10.5703125" style="3" customWidth="1"/>
    <col min="12804" max="12804" width="17.140625" style="3" customWidth="1"/>
    <col min="12805" max="12805" width="17.28515625" style="3" customWidth="1"/>
    <col min="12806" max="12806" width="16.7109375" style="3" customWidth="1"/>
    <col min="12807" max="12807" width="17.28515625" style="3" customWidth="1"/>
    <col min="12808" max="12808" width="16.85546875" style="3" customWidth="1"/>
    <col min="12809" max="12809" width="22.28515625" style="3" customWidth="1"/>
    <col min="12810" max="13056" width="9.140625" style="3"/>
    <col min="13057" max="13057" width="61.85546875" style="3" customWidth="1"/>
    <col min="13058" max="13058" width="13.7109375" style="3" customWidth="1"/>
    <col min="13059" max="13059" width="10.5703125" style="3" customWidth="1"/>
    <col min="13060" max="13060" width="17.140625" style="3" customWidth="1"/>
    <col min="13061" max="13061" width="17.28515625" style="3" customWidth="1"/>
    <col min="13062" max="13062" width="16.7109375" style="3" customWidth="1"/>
    <col min="13063" max="13063" width="17.28515625" style="3" customWidth="1"/>
    <col min="13064" max="13064" width="16.85546875" style="3" customWidth="1"/>
    <col min="13065" max="13065" width="22.28515625" style="3" customWidth="1"/>
    <col min="13066" max="13312" width="9.140625" style="3"/>
    <col min="13313" max="13313" width="61.85546875" style="3" customWidth="1"/>
    <col min="13314" max="13314" width="13.7109375" style="3" customWidth="1"/>
    <col min="13315" max="13315" width="10.5703125" style="3" customWidth="1"/>
    <col min="13316" max="13316" width="17.140625" style="3" customWidth="1"/>
    <col min="13317" max="13317" width="17.28515625" style="3" customWidth="1"/>
    <col min="13318" max="13318" width="16.7109375" style="3" customWidth="1"/>
    <col min="13319" max="13319" width="17.28515625" style="3" customWidth="1"/>
    <col min="13320" max="13320" width="16.85546875" style="3" customWidth="1"/>
    <col min="13321" max="13321" width="22.28515625" style="3" customWidth="1"/>
    <col min="13322" max="13568" width="9.140625" style="3"/>
    <col min="13569" max="13569" width="61.85546875" style="3" customWidth="1"/>
    <col min="13570" max="13570" width="13.7109375" style="3" customWidth="1"/>
    <col min="13571" max="13571" width="10.5703125" style="3" customWidth="1"/>
    <col min="13572" max="13572" width="17.140625" style="3" customWidth="1"/>
    <col min="13573" max="13573" width="17.28515625" style="3" customWidth="1"/>
    <col min="13574" max="13574" width="16.7109375" style="3" customWidth="1"/>
    <col min="13575" max="13575" width="17.28515625" style="3" customWidth="1"/>
    <col min="13576" max="13576" width="16.85546875" style="3" customWidth="1"/>
    <col min="13577" max="13577" width="22.28515625" style="3" customWidth="1"/>
    <col min="13578" max="13824" width="9.140625" style="3"/>
    <col min="13825" max="13825" width="61.85546875" style="3" customWidth="1"/>
    <col min="13826" max="13826" width="13.7109375" style="3" customWidth="1"/>
    <col min="13827" max="13827" width="10.5703125" style="3" customWidth="1"/>
    <col min="13828" max="13828" width="17.140625" style="3" customWidth="1"/>
    <col min="13829" max="13829" width="17.28515625" style="3" customWidth="1"/>
    <col min="13830" max="13830" width="16.7109375" style="3" customWidth="1"/>
    <col min="13831" max="13831" width="17.28515625" style="3" customWidth="1"/>
    <col min="13832" max="13832" width="16.85546875" style="3" customWidth="1"/>
    <col min="13833" max="13833" width="22.28515625" style="3" customWidth="1"/>
    <col min="13834" max="14080" width="9.140625" style="3"/>
    <col min="14081" max="14081" width="61.85546875" style="3" customWidth="1"/>
    <col min="14082" max="14082" width="13.7109375" style="3" customWidth="1"/>
    <col min="14083" max="14083" width="10.5703125" style="3" customWidth="1"/>
    <col min="14084" max="14084" width="17.140625" style="3" customWidth="1"/>
    <col min="14085" max="14085" width="17.28515625" style="3" customWidth="1"/>
    <col min="14086" max="14086" width="16.7109375" style="3" customWidth="1"/>
    <col min="14087" max="14087" width="17.28515625" style="3" customWidth="1"/>
    <col min="14088" max="14088" width="16.85546875" style="3" customWidth="1"/>
    <col min="14089" max="14089" width="22.28515625" style="3" customWidth="1"/>
    <col min="14090" max="14336" width="9.140625" style="3"/>
    <col min="14337" max="14337" width="61.85546875" style="3" customWidth="1"/>
    <col min="14338" max="14338" width="13.7109375" style="3" customWidth="1"/>
    <col min="14339" max="14339" width="10.5703125" style="3" customWidth="1"/>
    <col min="14340" max="14340" width="17.140625" style="3" customWidth="1"/>
    <col min="14341" max="14341" width="17.28515625" style="3" customWidth="1"/>
    <col min="14342" max="14342" width="16.7109375" style="3" customWidth="1"/>
    <col min="14343" max="14343" width="17.28515625" style="3" customWidth="1"/>
    <col min="14344" max="14344" width="16.85546875" style="3" customWidth="1"/>
    <col min="14345" max="14345" width="22.28515625" style="3" customWidth="1"/>
    <col min="14346" max="14592" width="9.140625" style="3"/>
    <col min="14593" max="14593" width="61.85546875" style="3" customWidth="1"/>
    <col min="14594" max="14594" width="13.7109375" style="3" customWidth="1"/>
    <col min="14595" max="14595" width="10.5703125" style="3" customWidth="1"/>
    <col min="14596" max="14596" width="17.140625" style="3" customWidth="1"/>
    <col min="14597" max="14597" width="17.28515625" style="3" customWidth="1"/>
    <col min="14598" max="14598" width="16.7109375" style="3" customWidth="1"/>
    <col min="14599" max="14599" width="17.28515625" style="3" customWidth="1"/>
    <col min="14600" max="14600" width="16.85546875" style="3" customWidth="1"/>
    <col min="14601" max="14601" width="22.28515625" style="3" customWidth="1"/>
    <col min="14602" max="14848" width="9.140625" style="3"/>
    <col min="14849" max="14849" width="61.85546875" style="3" customWidth="1"/>
    <col min="14850" max="14850" width="13.7109375" style="3" customWidth="1"/>
    <col min="14851" max="14851" width="10.5703125" style="3" customWidth="1"/>
    <col min="14852" max="14852" width="17.140625" style="3" customWidth="1"/>
    <col min="14853" max="14853" width="17.28515625" style="3" customWidth="1"/>
    <col min="14854" max="14854" width="16.7109375" style="3" customWidth="1"/>
    <col min="14855" max="14855" width="17.28515625" style="3" customWidth="1"/>
    <col min="14856" max="14856" width="16.85546875" style="3" customWidth="1"/>
    <col min="14857" max="14857" width="22.28515625" style="3" customWidth="1"/>
    <col min="14858" max="15104" width="9.140625" style="3"/>
    <col min="15105" max="15105" width="61.85546875" style="3" customWidth="1"/>
    <col min="15106" max="15106" width="13.7109375" style="3" customWidth="1"/>
    <col min="15107" max="15107" width="10.5703125" style="3" customWidth="1"/>
    <col min="15108" max="15108" width="17.140625" style="3" customWidth="1"/>
    <col min="15109" max="15109" width="17.28515625" style="3" customWidth="1"/>
    <col min="15110" max="15110" width="16.7109375" style="3" customWidth="1"/>
    <col min="15111" max="15111" width="17.28515625" style="3" customWidth="1"/>
    <col min="15112" max="15112" width="16.85546875" style="3" customWidth="1"/>
    <col min="15113" max="15113" width="22.28515625" style="3" customWidth="1"/>
    <col min="15114" max="15360" width="9.140625" style="3"/>
    <col min="15361" max="15361" width="61.85546875" style="3" customWidth="1"/>
    <col min="15362" max="15362" width="13.7109375" style="3" customWidth="1"/>
    <col min="15363" max="15363" width="10.5703125" style="3" customWidth="1"/>
    <col min="15364" max="15364" width="17.140625" style="3" customWidth="1"/>
    <col min="15365" max="15365" width="17.28515625" style="3" customWidth="1"/>
    <col min="15366" max="15366" width="16.7109375" style="3" customWidth="1"/>
    <col min="15367" max="15367" width="17.28515625" style="3" customWidth="1"/>
    <col min="15368" max="15368" width="16.85546875" style="3" customWidth="1"/>
    <col min="15369" max="15369" width="22.28515625" style="3" customWidth="1"/>
    <col min="15370" max="15616" width="9.140625" style="3"/>
    <col min="15617" max="15617" width="61.85546875" style="3" customWidth="1"/>
    <col min="15618" max="15618" width="13.7109375" style="3" customWidth="1"/>
    <col min="15619" max="15619" width="10.5703125" style="3" customWidth="1"/>
    <col min="15620" max="15620" width="17.140625" style="3" customWidth="1"/>
    <col min="15621" max="15621" width="17.28515625" style="3" customWidth="1"/>
    <col min="15622" max="15622" width="16.7109375" style="3" customWidth="1"/>
    <col min="15623" max="15623" width="17.28515625" style="3" customWidth="1"/>
    <col min="15624" max="15624" width="16.85546875" style="3" customWidth="1"/>
    <col min="15625" max="15625" width="22.28515625" style="3" customWidth="1"/>
    <col min="15626" max="15872" width="9.140625" style="3"/>
    <col min="15873" max="15873" width="61.85546875" style="3" customWidth="1"/>
    <col min="15874" max="15874" width="13.7109375" style="3" customWidth="1"/>
    <col min="15875" max="15875" width="10.5703125" style="3" customWidth="1"/>
    <col min="15876" max="15876" width="17.140625" style="3" customWidth="1"/>
    <col min="15877" max="15877" width="17.28515625" style="3" customWidth="1"/>
    <col min="15878" max="15878" width="16.7109375" style="3" customWidth="1"/>
    <col min="15879" max="15879" width="17.28515625" style="3" customWidth="1"/>
    <col min="15880" max="15880" width="16.85546875" style="3" customWidth="1"/>
    <col min="15881" max="15881" width="22.28515625" style="3" customWidth="1"/>
    <col min="15882" max="16128" width="9.140625" style="3"/>
    <col min="16129" max="16129" width="61.85546875" style="3" customWidth="1"/>
    <col min="16130" max="16130" width="13.7109375" style="3" customWidth="1"/>
    <col min="16131" max="16131" width="10.5703125" style="3" customWidth="1"/>
    <col min="16132" max="16132" width="17.140625" style="3" customWidth="1"/>
    <col min="16133" max="16133" width="17.28515625" style="3" customWidth="1"/>
    <col min="16134" max="16134" width="16.7109375" style="3" customWidth="1"/>
    <col min="16135" max="16135" width="17.28515625" style="3" customWidth="1"/>
    <col min="16136" max="16136" width="16.85546875" style="3" customWidth="1"/>
    <col min="16137" max="16137" width="22.28515625" style="3" customWidth="1"/>
    <col min="16138" max="16384" width="9.140625" style="3"/>
  </cols>
  <sheetData>
    <row r="1" spans="1:9" x14ac:dyDescent="0.2">
      <c r="A1" s="97" t="s">
        <v>85</v>
      </c>
      <c r="B1" s="97"/>
      <c r="C1" s="97"/>
      <c r="D1" s="97"/>
      <c r="E1" s="97"/>
      <c r="F1" s="97"/>
      <c r="G1" s="97"/>
      <c r="H1" s="97"/>
      <c r="I1" s="97"/>
    </row>
    <row r="2" spans="1:9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04.25" customHeight="1" x14ac:dyDescent="0.2">
      <c r="A3" s="5" t="s">
        <v>23</v>
      </c>
      <c r="B3" s="6" t="s">
        <v>24</v>
      </c>
      <c r="C3" s="6" t="s">
        <v>86</v>
      </c>
      <c r="D3" s="6" t="s">
        <v>26</v>
      </c>
      <c r="E3" s="98" t="s">
        <v>27</v>
      </c>
      <c r="F3" s="98"/>
      <c r="G3" s="98"/>
      <c r="H3" s="98"/>
      <c r="I3" s="6" t="s">
        <v>28</v>
      </c>
    </row>
    <row r="4" spans="1:9" ht="47.25" customHeight="1" x14ac:dyDescent="0.2">
      <c r="A4" s="20"/>
      <c r="B4" s="6"/>
      <c r="C4" s="6"/>
      <c r="D4" s="6"/>
      <c r="E4" s="6" t="s">
        <v>30</v>
      </c>
      <c r="F4" s="6" t="s">
        <v>31</v>
      </c>
      <c r="G4" s="6" t="s">
        <v>32</v>
      </c>
      <c r="H4" s="6" t="s">
        <v>33</v>
      </c>
      <c r="I4" s="6"/>
    </row>
    <row r="5" spans="1:9" x14ac:dyDescent="0.2">
      <c r="A5" s="7" t="s">
        <v>34</v>
      </c>
      <c r="B5" s="7" t="s">
        <v>35</v>
      </c>
      <c r="C5" s="7" t="s">
        <v>36</v>
      </c>
      <c r="D5" s="7" t="s">
        <v>87</v>
      </c>
      <c r="E5" s="7" t="s">
        <v>37</v>
      </c>
      <c r="F5" s="7" t="s">
        <v>88</v>
      </c>
      <c r="G5" s="7" t="s">
        <v>89</v>
      </c>
      <c r="H5" s="7" t="s">
        <v>90</v>
      </c>
      <c r="I5" s="7" t="s">
        <v>91</v>
      </c>
    </row>
    <row r="6" spans="1:9" ht="26.25" customHeight="1" x14ac:dyDescent="0.2">
      <c r="A6" s="8" t="s">
        <v>92</v>
      </c>
      <c r="B6" s="9" t="s">
        <v>93</v>
      </c>
      <c r="C6" s="9" t="s">
        <v>40</v>
      </c>
      <c r="D6" s="11"/>
      <c r="E6" s="11">
        <f>+E13</f>
        <v>35040507.280000001</v>
      </c>
      <c r="F6" s="11" t="s">
        <v>41</v>
      </c>
      <c r="G6" s="11" t="s">
        <v>41</v>
      </c>
      <c r="H6" s="11">
        <f>+H13</f>
        <v>35040507.280000001</v>
      </c>
      <c r="I6" s="10"/>
    </row>
    <row r="7" spans="1:9" x14ac:dyDescent="0.2">
      <c r="A7" s="12" t="s">
        <v>42</v>
      </c>
      <c r="B7" s="9"/>
      <c r="C7" s="12"/>
      <c r="D7" s="23"/>
      <c r="E7" s="23"/>
      <c r="F7" s="23"/>
      <c r="G7" s="23"/>
      <c r="H7" s="23"/>
      <c r="I7" s="23"/>
    </row>
    <row r="8" spans="1:9" ht="18" customHeight="1" x14ac:dyDescent="0.2">
      <c r="A8" s="8" t="s">
        <v>94</v>
      </c>
      <c r="B8" s="9" t="s">
        <v>95</v>
      </c>
      <c r="C8" s="9" t="s">
        <v>40</v>
      </c>
      <c r="D8" s="11"/>
      <c r="E8" s="11"/>
      <c r="F8" s="11" t="s">
        <v>41</v>
      </c>
      <c r="G8" s="11" t="s">
        <v>41</v>
      </c>
      <c r="H8" s="11"/>
      <c r="I8" s="10"/>
    </row>
    <row r="9" spans="1:9" x14ac:dyDescent="0.2">
      <c r="A9" s="8" t="s">
        <v>96</v>
      </c>
      <c r="B9" s="9"/>
      <c r="C9" s="9"/>
      <c r="D9" s="11"/>
      <c r="E9" s="11"/>
      <c r="F9" s="11"/>
      <c r="G9" s="11"/>
      <c r="H9" s="11"/>
      <c r="I9" s="11"/>
    </row>
    <row r="10" spans="1:9" ht="18.75" customHeight="1" x14ac:dyDescent="0.2">
      <c r="A10" s="8" t="s">
        <v>97</v>
      </c>
      <c r="B10" s="9" t="s">
        <v>98</v>
      </c>
      <c r="C10" s="9" t="s">
        <v>40</v>
      </c>
      <c r="D10" s="10" t="s">
        <v>40</v>
      </c>
      <c r="E10" s="11" t="s">
        <v>41</v>
      </c>
      <c r="F10" s="11" t="s">
        <v>41</v>
      </c>
      <c r="G10" s="11" t="s">
        <v>41</v>
      </c>
      <c r="H10" s="11" t="s">
        <v>41</v>
      </c>
      <c r="I10" s="11" t="s">
        <v>41</v>
      </c>
    </row>
    <row r="11" spans="1:9" x14ac:dyDescent="0.2">
      <c r="A11" s="8" t="s">
        <v>96</v>
      </c>
      <c r="B11" s="9"/>
      <c r="C11" s="9"/>
      <c r="D11" s="11"/>
      <c r="E11" s="11"/>
      <c r="F11" s="11"/>
      <c r="G11" s="11"/>
      <c r="H11" s="11"/>
      <c r="I11" s="11"/>
    </row>
    <row r="12" spans="1:9" ht="18.75" customHeight="1" x14ac:dyDescent="0.2">
      <c r="A12" s="8" t="s">
        <v>99</v>
      </c>
      <c r="B12" s="9" t="s">
        <v>100</v>
      </c>
      <c r="C12" s="12"/>
      <c r="D12" s="10" t="s">
        <v>40</v>
      </c>
      <c r="E12" s="10" t="s">
        <v>40</v>
      </c>
      <c r="F12" s="11" t="s">
        <v>41</v>
      </c>
      <c r="G12" s="11" t="s">
        <v>41</v>
      </c>
      <c r="H12" s="11" t="s">
        <v>41</v>
      </c>
      <c r="I12" s="11" t="s">
        <v>41</v>
      </c>
    </row>
    <row r="13" spans="1:9" ht="21" customHeight="1" x14ac:dyDescent="0.2">
      <c r="A13" s="8" t="s">
        <v>101</v>
      </c>
      <c r="B13" s="9" t="s">
        <v>102</v>
      </c>
      <c r="C13" s="9" t="s">
        <v>40</v>
      </c>
      <c r="D13" s="10"/>
      <c r="E13" s="11">
        <f>E16+E17</f>
        <v>35040507.280000001</v>
      </c>
      <c r="F13" s="11" t="s">
        <v>41</v>
      </c>
      <c r="G13" s="11" t="s">
        <v>41</v>
      </c>
      <c r="H13" s="11">
        <f>E13</f>
        <v>35040507.280000001</v>
      </c>
      <c r="I13" s="10"/>
    </row>
    <row r="14" spans="1:9" ht="39.75" customHeight="1" x14ac:dyDescent="0.2">
      <c r="A14" s="8" t="s">
        <v>103</v>
      </c>
      <c r="B14" s="9" t="s">
        <v>104</v>
      </c>
      <c r="C14" s="9" t="s">
        <v>40</v>
      </c>
      <c r="D14" s="10"/>
      <c r="E14" s="11">
        <f>E16+E17</f>
        <v>35040507.280000001</v>
      </c>
      <c r="F14" s="11" t="s">
        <v>41</v>
      </c>
      <c r="G14" s="10" t="s">
        <v>40</v>
      </c>
      <c r="H14" s="11">
        <f>E14</f>
        <v>35040507.280000001</v>
      </c>
      <c r="I14" s="10"/>
    </row>
    <row r="15" spans="1:9" x14ac:dyDescent="0.2">
      <c r="A15" s="8" t="s">
        <v>96</v>
      </c>
      <c r="B15" s="9"/>
      <c r="C15" s="9"/>
      <c r="D15" s="11"/>
      <c r="E15" s="24"/>
      <c r="F15" s="11"/>
      <c r="G15" s="11"/>
      <c r="H15" s="11"/>
      <c r="I15" s="11"/>
    </row>
    <row r="16" spans="1:9" ht="18" customHeight="1" x14ac:dyDescent="0.2">
      <c r="A16" s="13" t="s">
        <v>105</v>
      </c>
      <c r="B16" s="9">
        <v>811</v>
      </c>
      <c r="C16" s="9" t="s">
        <v>40</v>
      </c>
      <c r="D16" s="14"/>
      <c r="E16" s="15">
        <f>-'127 дох'!J19</f>
        <v>-38009779.060000002</v>
      </c>
      <c r="F16" s="10" t="s">
        <v>40</v>
      </c>
      <c r="G16" s="10" t="s">
        <v>40</v>
      </c>
      <c r="H16" s="11">
        <f>E16</f>
        <v>-38009779.060000002</v>
      </c>
      <c r="I16" s="10"/>
    </row>
    <row r="17" spans="1:9" ht="24.75" customHeight="1" x14ac:dyDescent="0.2">
      <c r="A17" s="13" t="s">
        <v>106</v>
      </c>
      <c r="B17" s="9" t="s">
        <v>107</v>
      </c>
      <c r="C17" s="9" t="s">
        <v>40</v>
      </c>
      <c r="D17" s="14"/>
      <c r="E17" s="15">
        <f>'127 расх'!F6</f>
        <v>73050286.340000004</v>
      </c>
      <c r="F17" s="11" t="s">
        <v>41</v>
      </c>
      <c r="G17" s="10" t="s">
        <v>40</v>
      </c>
      <c r="H17" s="11">
        <f>E17</f>
        <v>73050286.340000004</v>
      </c>
      <c r="I17" s="10"/>
    </row>
    <row r="18" spans="1:9" ht="21.75" customHeight="1" x14ac:dyDescent="0.2">
      <c r="A18" s="8" t="s">
        <v>108</v>
      </c>
      <c r="B18" s="9" t="s">
        <v>109</v>
      </c>
      <c r="C18" s="9" t="s">
        <v>40</v>
      </c>
      <c r="D18" s="10" t="s">
        <v>40</v>
      </c>
      <c r="E18" s="10" t="s">
        <v>40</v>
      </c>
      <c r="F18" s="11" t="s">
        <v>41</v>
      </c>
      <c r="G18" s="11" t="s">
        <v>41</v>
      </c>
      <c r="H18" s="11" t="s">
        <v>41</v>
      </c>
      <c r="I18" s="10" t="s">
        <v>40</v>
      </c>
    </row>
    <row r="19" spans="1:9" ht="12.75" customHeight="1" x14ac:dyDescent="0.2">
      <c r="A19" s="8" t="s">
        <v>110</v>
      </c>
      <c r="B19" s="9"/>
      <c r="C19" s="9"/>
      <c r="D19" s="11"/>
      <c r="E19" s="11"/>
      <c r="F19" s="11"/>
      <c r="G19" s="11"/>
      <c r="H19" s="11"/>
      <c r="I19" s="11"/>
    </row>
    <row r="20" spans="1:9" ht="13.5" customHeight="1" x14ac:dyDescent="0.2">
      <c r="A20" s="13" t="s">
        <v>111</v>
      </c>
      <c r="B20" s="9" t="s">
        <v>112</v>
      </c>
      <c r="C20" s="9" t="s">
        <v>40</v>
      </c>
      <c r="D20" s="10" t="s">
        <v>40</v>
      </c>
      <c r="E20" s="10" t="s">
        <v>40</v>
      </c>
      <c r="F20" s="11" t="s">
        <v>41</v>
      </c>
      <c r="G20" s="11" t="s">
        <v>41</v>
      </c>
      <c r="H20" s="11" t="s">
        <v>41</v>
      </c>
      <c r="I20" s="10" t="s">
        <v>40</v>
      </c>
    </row>
    <row r="21" spans="1:9" ht="15" customHeight="1" x14ac:dyDescent="0.2">
      <c r="A21" s="13" t="s">
        <v>113</v>
      </c>
      <c r="B21" s="9" t="s">
        <v>114</v>
      </c>
      <c r="C21" s="9" t="s">
        <v>40</v>
      </c>
      <c r="D21" s="10" t="s">
        <v>40</v>
      </c>
      <c r="E21" s="10" t="s">
        <v>40</v>
      </c>
      <c r="F21" s="11" t="s">
        <v>41</v>
      </c>
      <c r="G21" s="11" t="s">
        <v>41</v>
      </c>
      <c r="H21" s="11" t="s">
        <v>41</v>
      </c>
      <c r="I21" s="10" t="s">
        <v>40</v>
      </c>
    </row>
    <row r="22" spans="1:9" x14ac:dyDescent="0.2">
      <c r="A22" s="4"/>
      <c r="B22" s="22"/>
      <c r="C22" s="22"/>
      <c r="D22" s="22"/>
      <c r="E22" s="22"/>
      <c r="F22" s="22"/>
      <c r="G22" s="22"/>
      <c r="H22" s="22"/>
      <c r="I22" s="22"/>
    </row>
    <row r="23" spans="1:9" x14ac:dyDescent="0.2">
      <c r="A23" s="16" t="s">
        <v>115</v>
      </c>
      <c r="B23" s="4"/>
      <c r="C23" s="4" t="s">
        <v>116</v>
      </c>
      <c r="D23" s="4"/>
      <c r="E23" s="16" t="s">
        <v>117</v>
      </c>
      <c r="F23" s="4"/>
      <c r="G23" s="4"/>
      <c r="H23" s="4" t="s">
        <v>118</v>
      </c>
      <c r="I23" s="4"/>
    </row>
    <row r="24" spans="1:9" x14ac:dyDescent="0.2">
      <c r="A24" s="4"/>
      <c r="B24" s="4"/>
      <c r="C24" s="4"/>
      <c r="D24" s="4"/>
      <c r="E24" s="16" t="s">
        <v>119</v>
      </c>
      <c r="F24" s="4"/>
      <c r="G24" s="4"/>
      <c r="H24" s="4"/>
      <c r="I24" s="16" t="s">
        <v>120</v>
      </c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16" t="s">
        <v>121</v>
      </c>
      <c r="B26" s="4"/>
      <c r="C26" s="4" t="s">
        <v>118</v>
      </c>
      <c r="D26" s="4"/>
      <c r="E26" s="4"/>
      <c r="F26" s="4"/>
      <c r="G26" s="4"/>
      <c r="H26" s="4"/>
      <c r="I26" s="4"/>
    </row>
    <row r="27" spans="1:9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">
      <c r="A29" s="16" t="s">
        <v>233</v>
      </c>
      <c r="B29" s="4"/>
      <c r="C29" s="4"/>
      <c r="D29" s="4"/>
      <c r="E29" s="4"/>
      <c r="F29" s="4"/>
      <c r="G29" s="4"/>
      <c r="H29" s="4"/>
      <c r="I29" s="4"/>
    </row>
    <row r="30" spans="1:9" x14ac:dyDescent="0.2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4"/>
      <c r="D36" s="4"/>
      <c r="E36" s="4"/>
      <c r="F36" s="4"/>
      <c r="G36" s="4"/>
      <c r="H36" s="4"/>
      <c r="I36" s="4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Пинкевич</cp:lastModifiedBy>
  <cp:lastPrinted>2014-11-06T07:57:05Z</cp:lastPrinted>
  <dcterms:created xsi:type="dcterms:W3CDTF">2013-06-05T06:51:02Z</dcterms:created>
  <dcterms:modified xsi:type="dcterms:W3CDTF">2014-11-06T07:59:48Z</dcterms:modified>
</cp:coreProperties>
</file>